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2100" yWindow="360" windowWidth="13665" windowHeight="7890" tabRatio="903" firstSheet="1"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r:id="rId7"/>
    <sheet name="Форма 4.10.2 | Т-ТЭ | &gt;=25МВт" sheetId="624" r:id="rId8"/>
    <sheet name="Форма 1.0.1 | Т-ТЭ | ТСО" sheetId="614" state="veryHidden" r:id="rId9"/>
    <sheet name="Форма 4.10.2 | Т-ТЭ | ТСО" sheetId="625" state="veryHidden" r:id="rId10"/>
    <sheet name="Форма 1.0.1 | Т-ТЭ | потр" sheetId="643" r:id="rId11"/>
    <sheet name="Форма 4.10.2 | Т-ТЭ | потр" sheetId="642" r:id="rId12"/>
    <sheet name="Форма 1.0.1 | Т-ТЭ | предел" sheetId="635" state="veryHidden" r:id="rId13"/>
    <sheet name="Форма 4.10.2 | Т-ТЭ | предел" sheetId="626" state="veryHidden" r:id="rId14"/>
    <sheet name="Форма 1.0.1 | Т-ТЭ | индикат" sheetId="641" state="veryHidden" r:id="rId15"/>
    <sheet name="Форма 4.10.2 | Т-ТЭ | индикат" sheetId="640" state="veryHidden" r:id="rId16"/>
    <sheet name="Форма 1.0.1 | Резерв мощности" sheetId="636" r:id="rId17"/>
    <sheet name="Форма 4.10.2 | Резерв мощности" sheetId="631" r:id="rId18"/>
    <sheet name="Форма 1.0.1 | Т-ТН" sheetId="637" r:id="rId19"/>
    <sheet name="Форма 4.10.3 | Т-ТН" sheetId="627" r:id="rId20"/>
    <sheet name="Форма 1.0.1 | Т-передача ТЭ" sheetId="638" r:id="rId21"/>
    <sheet name="Форма 4.10.3 | Т-передача ТЭ" sheetId="629" r:id="rId22"/>
    <sheet name="Форма 1.0.1 | Т-передача ТН" sheetId="639" state="veryHidden" r:id="rId23"/>
    <sheet name="Форма 4.10.3 | Т-передача ТН" sheetId="630" state="veryHidden" r:id="rId24"/>
    <sheet name="Форма 1.0.1 | Т-гор.вода" sheetId="616" r:id="rId25"/>
    <sheet name="Форма 4.10.4 | Т-гор.вода" sheetId="628" r:id="rId26"/>
    <sheet name="Форма 1.0.1 | Т-подкл" sheetId="618" state="veryHidden" r:id="rId27"/>
    <sheet name="Форма 4.10.5 | Т-подкл" sheetId="633" state="veryHidden" r:id="rId28"/>
    <sheet name="Форма 1.0.1 | Т-подкл(инд)" sheetId="617" state="veryHidden" r:id="rId29"/>
    <sheet name="Форма 4.10.6 | Т-подкл(инд)" sheetId="632" state="veryHidden" r:id="rId30"/>
    <sheet name="Форма 1.0.1 | Форма 4.9" sheetId="645" state="veryHidden" r:id="rId31"/>
    <sheet name="Форма 4.9" sheetId="646" state="veryHidden" r:id="rId32"/>
    <sheet name="Форма 1.0.1 | Форма 4.10.1" sheetId="649" r:id="rId33"/>
    <sheet name="Форма 4.10.1" sheetId="647" r:id="rId34"/>
    <sheet name="Форма 1.0.2" sheetId="550" state="veryHidden" r:id="rId35"/>
    <sheet name="Сведения об изменении" sheetId="568" r:id="rId36"/>
    <sheet name="Комментарии" sheetId="431" r:id="rId37"/>
    <sheet name="Проверка" sheetId="546" r:id="rId38"/>
    <sheet name="et_union_hor" sheetId="471" state="veryHidden" r:id="rId39"/>
    <sheet name="TEHSHEET" sheetId="205" state="veryHidden" r:id="rId40"/>
    <sheet name="modList14_1" sheetId="644" state="veryHidden" r:id="rId41"/>
    <sheet name="modList13" sheetId="648" state="veryHidden" r:id="rId42"/>
    <sheet name="modListTempFilter" sheetId="620" state="veryHidden" r:id="rId43"/>
    <sheet name="modCheckCyan" sheetId="612" state="veryHidden" r:id="rId44"/>
    <sheet name="REESTR_LINK" sheetId="602" state="veryHidden" r:id="rId45"/>
    <sheet name="REESTR_DS" sheetId="603" state="veryHidden" r:id="rId46"/>
    <sheet name="modHTTP" sheetId="604" state="veryHidden" r:id="rId47"/>
    <sheet name="modfrmRezimChoose" sheetId="609" state="veryHidden" r:id="rId48"/>
    <sheet name="modSheetMain" sheetId="599" state="veryHidden" r:id="rId49"/>
    <sheet name="REESTR_VT" sheetId="577" state="veryHidden" r:id="rId50"/>
    <sheet name="REESTR_VED" sheetId="579" state="veryHidden" r:id="rId51"/>
    <sheet name="modfrmReestrObj" sheetId="570" state="veryHidden" r:id="rId52"/>
    <sheet name="AllSheetsInThisWorkbook" sheetId="389" state="veryHidden" r:id="rId53"/>
    <sheet name="et_union_vert" sheetId="521" state="veryHidden" r:id="rId54"/>
    <sheet name="modInstruction" sheetId="605" state="veryHidden" r:id="rId55"/>
    <sheet name="modRegion" sheetId="528" state="veryHidden" r:id="rId56"/>
    <sheet name="modReestr" sheetId="433" state="veryHidden" r:id="rId57"/>
    <sheet name="modfrmReestr" sheetId="434" state="veryHidden" r:id="rId58"/>
    <sheet name="modUpdTemplMain" sheetId="424" state="veryHidden" r:id="rId59"/>
    <sheet name="REESTR_ORG" sheetId="390" state="veryHidden" r:id="rId60"/>
    <sheet name="modClassifierValidate" sheetId="400" state="veryHidden" r:id="rId61"/>
    <sheet name="modProv" sheetId="520" state="veryHidden" r:id="rId62"/>
    <sheet name="modHyp" sheetId="398" state="veryHidden" r:id="rId63"/>
    <sheet name="modServiceModule" sheetId="594" state="veryHidden" r:id="rId64"/>
    <sheet name="modList01" sheetId="551" state="veryHidden" r:id="rId65"/>
    <sheet name="modList02" sheetId="504" state="veryHidden" r:id="rId66"/>
    <sheet name="modList03" sheetId="549" state="veryHidden" r:id="rId67"/>
    <sheet name="REESTR_MO_FILTER" sheetId="621" state="veryHidden" r:id="rId68"/>
    <sheet name="REESTR_MO" sheetId="518" state="veryHidden" r:id="rId69"/>
    <sheet name="modInfo" sheetId="513" state="veryHidden" r:id="rId70"/>
    <sheet name="modList05" sheetId="619" state="veryHidden" r:id="rId71"/>
    <sheet name="modList06" sheetId="553" state="veryHidden" r:id="rId72"/>
    <sheet name="modList07" sheetId="569" state="veryHidden" r:id="rId73"/>
    <sheet name="modList11" sheetId="539" state="veryHidden" r:id="rId74"/>
    <sheet name="modList12" sheetId="611" state="veryHidden" r:id="rId75"/>
    <sheet name="modfrmDateChoose" sheetId="517" state="veryHidden" r:id="rId76"/>
    <sheet name="modComm" sheetId="514" state="veryHidden" r:id="rId77"/>
    <sheet name="modThisWorkbook" sheetId="511" state="veryHidden" r:id="rId78"/>
    <sheet name="modfrmReestrMR" sheetId="519" state="veryHidden" r:id="rId79"/>
    <sheet name="modfrmCheckUpdates" sheetId="512" state="veryHidden" r:id="rId80"/>
  </sheets>
  <definedNames>
    <definedName name="_xlnm._FilterDatabase" localSheetId="37" hidden="1">Проверка!$B$4:$D$4</definedName>
    <definedName name="activity">'Перечень тарифов'!$F$20:$F$63</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7">'Форма 1.0.1 | Т-передача ТН'!$G$17</definedName>
    <definedName name="add_CS_List05_9">'Форма 1.0.1 | Т-подкл(инд)'!$G$17</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7">'Форма 4.10.3 | Т-передача ТН'!$M$30</definedName>
    <definedName name="add_CT_9">'Форма 4.10.6 | Т-подкл(инд)'!$M$27</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7">'Форма 4.10.3 | Т-передача ТН'!$M$31</definedName>
    <definedName name="add_MO_9">'Форма 4.10.6 | Т-подкл(инд)'!$M$28</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7">'Форма 1.0.1 | Т-передача ТН'!$G$14</definedName>
    <definedName name="add_MO_List05_9">'Форма 1.0.1 | Т-подкл(инд)'!$G$14</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7">'Форма 1.0.1 | Т-передача ТН'!$G$15</definedName>
    <definedName name="add_MR_List05_9">'Форма 1.0.1 | Т-подкл(инд)'!$G$15</definedName>
    <definedName name="add_POST_5">'Форма 4.10.4 | Т-гор.вода'!$M$26</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7">'Форма 4.10.3 | Т-передача ТН'!$M$32</definedName>
    <definedName name="add_Rate_9">'Форма 4.10.6 | Т-подкл(инд)'!$M$29</definedName>
    <definedName name="add_Scheme_6">'Форма 4.10.3 | Т-передача ТЭ'!$M$28</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7">'Форма 1.0.1 | Т-передача ТН'!$G$16</definedName>
    <definedName name="add_TER_List05_9">'Форма 1.0.1 | Т-подкл(инд)'!$G$16</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7">'Форма 4.10.3 | Т-передача ТН'!$M$29</definedName>
    <definedName name="add_Warm_9">'Форма 4.10.6 | Т-подкл(инд)'!$M$26</definedName>
    <definedName name="anscount" hidden="1">1</definedName>
    <definedName name="CHECK_LINK_RANGE_1">"Калькуляция!$I$11:$I$132"</definedName>
    <definedName name="checkCell_List01">Территории!$D$18:$L$18</definedName>
    <definedName name="checkCell_List02">'Перечень тарифов'!$E$20:$W$63</definedName>
    <definedName name="checkCell_List06_1">'Форма 4.10.2 | Т-ТЭ | &gt;=25МВт'!$M$18:$W$39</definedName>
    <definedName name="checkCell_List06_1_double_date">'Форма 4.10.2 | Т-ТЭ | &gt;=25МВт'!$X$18:$X$39</definedName>
    <definedName name="checkCell_List06_1_unique_t">'Форма 4.10.2 | Т-ТЭ | &gt;=25МВт'!$M$18:$M$39</definedName>
    <definedName name="checkCell_List06_1_unique_t1">'Форма 4.10.2 | Т-ТЭ | &gt;=25МВт'!$Y$18:$Y$39</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потр'!$M$18:$W$39</definedName>
    <definedName name="checkCell_List06_13_double_date">'Форма 4.10.2 | Т-ТЭ | потр'!$X$18:$X$39</definedName>
    <definedName name="checkCell_List06_13_unique_t">'Форма 4.10.2 | Т-ТЭ | потр'!$M$18:$M$39</definedName>
    <definedName name="checkCell_List06_13_unique_t1">'Форма 4.10.2 | Т-ТЭ | потр'!$Y$18:$Y$39</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Т-ТН'!$M$18:$W$28</definedName>
    <definedName name="checkCell_List06_4_double_date">'Форма 4.10.3 | Т-ТН'!$X$18:$X$28</definedName>
    <definedName name="checkCell_List06_4_unique_t">'Форма 4.10.3 | Т-ТН'!$M$18:$M$28</definedName>
    <definedName name="checkCell_List06_4_unique_t1">'Форма 4.10.3 | Т-ТН'!$Y$18:$Y$28</definedName>
    <definedName name="checkCell_List06_5">'Форма 4.10.4 | Т-гор.вода'!$M$18:$AB$41</definedName>
    <definedName name="checkCell_List06_5_double_date">'Форма 4.10.4 | Т-гор.вода'!$AC$18:$AC$41</definedName>
    <definedName name="checkCell_List06_5_unique_t">'Форма 4.10.4 | Т-гор.вода'!$M$18:$M$41</definedName>
    <definedName name="checkCell_List06_5_unique_t1">'Форма 4.10.4 | Т-гор.вода'!$AD$18:$AD$41</definedName>
    <definedName name="checkCell_List06_6">'Форма 4.10.3 | Т-передача ТЭ'!$M$18:$W$28</definedName>
    <definedName name="checkCell_List06_6_double_date">'Форма 4.10.3 | Т-передача ТЭ'!$X$18:$X$28</definedName>
    <definedName name="checkCell_List06_6_unique_t">'Форма 4.10.3 | Т-передача ТЭ'!$M$18:$M$28</definedName>
    <definedName name="checkCell_List06_6_unique_t1">'Форма 4.10.3 | Т-передача ТЭ'!$Y$18:$Y$29</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мощности'!$M$18:$W$28</definedName>
    <definedName name="checkCell_List06_8_double_date">'Форма 4.10.2 | Резерв мощности'!$X$18:$X$28</definedName>
    <definedName name="checkCell_List06_8_unique_t">'Форма 4.10.2 | Резерв мощности'!$M$18:$M$28</definedName>
    <definedName name="checkCell_List06_8_unique_t1">'Форма 4.10.2 | Резерв мощности'!$Y$18:$Y$29</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&gt;=25МВт'!$F$7:$I$27</definedName>
    <definedName name="checkCells_List05_10">'Форма 1.0.1 | Т-подкл'!$F$7:$I$17</definedName>
    <definedName name="checkCells_List05_11">'Форма 1.0.1 | Форма 4.9'!$F$7:$I$89</definedName>
    <definedName name="checkCells_List05_13">'Форма 1.0.1 | Т-ТЭ | потр'!$F$7:$I$23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Т-гор.вода'!$F$7:$I$27</definedName>
    <definedName name="checkCells_List05_6">'Форма 1.0.1 | Т-передача ТЭ'!$F$7:$I$13</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4.10.1'!$D$14:$L$112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et_union_hor!$M$167</definedName>
    <definedName name="default_val_5">'Форма 4.10.4 | Т-гор.вода'!$M$24</definedName>
    <definedName name="default_val_6">et_union_hor!$M$108</definedName>
    <definedName name="DESCRIPTION_TERRITORY">REESTR_DS!$B$2:$B$4</definedName>
    <definedName name="et_add_POST_5">et_union_hor!$M$111</definedName>
    <definedName name="et_Comm">et_union_hor!$4:$4</definedName>
    <definedName name="et_Component_comp">et_union_hor!$O$109</definedName>
    <definedName name="et_Component_comp_p">et_union_hor!$O$119</definedName>
    <definedName name="et_DS_range">et_union_hor!$Y$206</definedName>
    <definedName name="et_List00_00">et_union_hor!$271:$287</definedName>
    <definedName name="et_List00_01">et_union_hor!$271:$273</definedName>
    <definedName name="et_List00_02">et_union_hor!$275:$277</definedName>
    <definedName name="et_List00_03">et_union_hor!$279:$281</definedName>
    <definedName name="et_List00_04">et_union_hor!$283:$287</definedName>
    <definedName name="et_List01_0">et_union_hor!$296:$297</definedName>
    <definedName name="et_List01_1">et_union_hor!$301:$302</definedName>
    <definedName name="et_List01_2">et_union_hor!$306:$306</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et_union_hor!$291:$291</definedName>
    <definedName name="et_List05_1">et_union_hor!$341:$341</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et_union_hor!$340:$342</definedName>
    <definedName name="et_List05_2_FormulaVD">'Форма 1.0.1 | Т-ТЭ | ТСО'!$H$9</definedName>
    <definedName name="et_List05_3">et_union_hor!$338:$343</definedName>
    <definedName name="et_List05_3_FormulaVD">'Форма 1.0.1 | Т-ТЭ | предел'!$H$9</definedName>
    <definedName name="et_List05_3_i_FormulaVD">'Форма 1.0.1 | Т-ТЭ | индикат'!$H$9</definedName>
    <definedName name="et_List05_4">et_union_hor!$336:$344</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et_union_hor!$H$337</definedName>
    <definedName name="et_List06">et_union_hor!$259:$259</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et_union_hor!$196:$199</definedName>
    <definedName name="et_List06_10_1_K">et_union_hor!$N$210:$Y$213</definedName>
    <definedName name="et_List06_10_2">et_union_hor!$196:$197</definedName>
    <definedName name="et_List06_10_3">et_union_hor!$196:$198</definedName>
    <definedName name="et_List06_10_4">et_union_hor!$195:$200</definedName>
    <definedName name="et_List06_10_5">et_union_hor!$194:$201</definedName>
    <definedName name="et_List06_10_6">et_union_hor!$193:$202</definedName>
    <definedName name="et_List06_10_7">et_union_hor!$192:$203</definedName>
    <definedName name="et_List06_10_8">et_union_hor!$196:$196</definedName>
    <definedName name="et_List06_10_MC">et_union_hor!$M$192:$M$203</definedName>
    <definedName name="et_List06_10_MC2">et_union_hor!$M$192:$M$196</definedName>
    <definedName name="et_List06_10_MC3">et_union_hor!$N$192:$AF$195</definedName>
    <definedName name="et_List06_10_MC4">et_union_hor!$Y$196:$AE$197</definedName>
    <definedName name="et_List06_10_Period">et_union_hor!$Z$192:$AE$203</definedName>
    <definedName name="et_List06_13">et_union_hor!$238:$250</definedName>
    <definedName name="et_List06_13_1">et_union_hor!$243:$243</definedName>
    <definedName name="et_List06_13_2">et_union_hor!$242:$245</definedName>
    <definedName name="et_List06_13_3">et_union_hor!$241:$246</definedName>
    <definedName name="et_List06_13_4">et_union_hor!$240:$247</definedName>
    <definedName name="et_List06_13_5">et_union_hor!$239:$248</definedName>
    <definedName name="et_List06_13_6">et_union_hor!$238:$249</definedName>
    <definedName name="et_List06_13_7">et_union_hor!$237:$250</definedName>
    <definedName name="et_List06_13_MC">et_union_hor!$M$237:$M$250</definedName>
    <definedName name="et_List06_13_MC2">et_union_hor!$M$237:$M$244</definedName>
    <definedName name="et_List06_13_MC3">et_union_hor!$O$237:$V$242</definedName>
    <definedName name="et_List06_13_Period">et_union_hor!$O$237:$U$250</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et_union_hor!$220:$232</definedName>
    <definedName name="et_List06_3_i_1">et_union_hor!$225:$225</definedName>
    <definedName name="et_List06_3_i_2">et_union_hor!$224:$227</definedName>
    <definedName name="et_List06_3_i_3">et_union_hor!$223:$228</definedName>
    <definedName name="et_List06_3_i_4">et_union_hor!$222:$229</definedName>
    <definedName name="et_List06_3_i_5">et_union_hor!$221:$230</definedName>
    <definedName name="et_List06_3_i_6">et_union_hor!$220:$231</definedName>
    <definedName name="et_List06_3_i_7">et_union_hor!$219:$232</definedName>
    <definedName name="et_List06_3_i_MC">et_union_hor!$M$219:$M$232</definedName>
    <definedName name="et_List06_3_i_MC2">et_union_hor!$M$219:$M$226</definedName>
    <definedName name="et_List06_3_i_MC3">et_union_hor!$O$219:$V$224</definedName>
    <definedName name="et_List06_3_i_Period">et_union_hor!$O$219:$U$232</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et_union_hor!$104:$119</definedName>
    <definedName name="et_List06_5_0_first">et_union_hor!$119:$119</definedName>
    <definedName name="et_List06_5_1">et_union_hor!$109:$111</definedName>
    <definedName name="et_List06_5_1_changeColor">et_union_hor!$O$108:$Z$112</definedName>
    <definedName name="et_List06_5_2">et_union_hor!$108:$112</definedName>
    <definedName name="et_List06_5_3">et_union_hor!$107:$113</definedName>
    <definedName name="et_List06_5_4">et_union_hor!$106:$114</definedName>
    <definedName name="et_List06_5_5">et_union_hor!$105:$115</definedName>
    <definedName name="et_List06_5_6">et_union_hor!$104:$116</definedName>
    <definedName name="et_List06_5_7">et_union_hor!$103:$117</definedName>
    <definedName name="et_List06_5_MC">et_union_hor!$M$103:$M$117</definedName>
    <definedName name="et_List06_5_MC2">et_union_hor!$M$103:$M$110</definedName>
    <definedName name="et_List06_5_MC3">et_union_hor!$O$103:$AA$108</definedName>
    <definedName name="et_List06_5_Period">et_union_hor!$O$103:$Z$119</definedName>
    <definedName name="et_List06_6">et_union_hor!$125:$137</definedName>
    <definedName name="et_List06_6_1">et_union_hor!$130:$130</definedName>
    <definedName name="et_List06_6_2">et_union_hor!$129:$132</definedName>
    <definedName name="et_List06_6_3">et_union_hor!$128:$133</definedName>
    <definedName name="et_List06_6_4">et_union_hor!$127:$134</definedName>
    <definedName name="et_List06_6_5">et_union_hor!$126:$135</definedName>
    <definedName name="et_List06_6_6">et_union_hor!$125:$136</definedName>
    <definedName name="et_List06_6_7">et_union_hor!$124:$137</definedName>
    <definedName name="et_List06_6_MC">et_union_hor!$M$124:$M$137</definedName>
    <definedName name="et_List06_6_MC2">et_union_hor!$M$124:$M$131</definedName>
    <definedName name="et_List06_6_MC3">et_union_hor!$O$124:$V$129</definedName>
    <definedName name="et_List06_6_Period">et_union_hor!$O$124:$U$137</definedName>
    <definedName name="et_List06_7">et_union_hor!$143:$155</definedName>
    <definedName name="et_List06_7_1">et_union_hor!$148:$148</definedName>
    <definedName name="et_List06_7_2">et_union_hor!$147:$150</definedName>
    <definedName name="et_List06_7_3">et_union_hor!$146:$151</definedName>
    <definedName name="et_List06_7_4">et_union_hor!$145:$152</definedName>
    <definedName name="et_List06_7_5">et_union_hor!$144:$153</definedName>
    <definedName name="et_List06_7_6">et_union_hor!$143:$154</definedName>
    <definedName name="et_List06_7_7">et_union_hor!$142:$155</definedName>
    <definedName name="et_List06_7_MC">et_union_hor!$M$142:$M$155</definedName>
    <definedName name="et_List06_7_MC2">et_union_hor!$M$142:$M$149</definedName>
    <definedName name="et_List06_7_MC3">et_union_hor!$O$142:$V$147</definedName>
    <definedName name="et_List06_7_Period">et_union_hor!$O$142:$U$155</definedName>
    <definedName name="et_List06_8">et_union_hor!$161:$173</definedName>
    <definedName name="et_List06_8_1">et_union_hor!$166:$166</definedName>
    <definedName name="et_List06_8_2">et_union_hor!$165:$168</definedName>
    <definedName name="et_List06_8_3">et_union_hor!$164:$169</definedName>
    <definedName name="et_List06_8_4">et_union_hor!$163:$170</definedName>
    <definedName name="et_List06_8_5">et_union_hor!$162:$171</definedName>
    <definedName name="et_List06_8_6">et_union_hor!$161:$172</definedName>
    <definedName name="et_List06_8_7">et_union_hor!$160:$173</definedName>
    <definedName name="et_List06_8_MC">et_union_hor!$M$160:$M$173</definedName>
    <definedName name="et_List06_8_MC2">et_union_hor!$M$160:$M$167</definedName>
    <definedName name="et_List06_8_MC3">et_union_hor!$O$160:$V$165</definedName>
    <definedName name="et_List06_8_Period">et_union_hor!$O$160:$U$173</definedName>
    <definedName name="et_List06_9">et_union_hor!$179:$187</definedName>
    <definedName name="et_List06_9_1">et_union_hor!$182:$182</definedName>
    <definedName name="et_List06_9_4">et_union_hor!$181:$184</definedName>
    <definedName name="et_List06_9_5">et_union_hor!$180:$185</definedName>
    <definedName name="et_List06_9_6">et_union_hor!$179:$186</definedName>
    <definedName name="et_List06_9_7">et_union_hor!$178:$187</definedName>
    <definedName name="et_List06_9_MC">et_union_hor!$M$178:$M$187</definedName>
    <definedName name="et_List06_9_MC2">et_union_hor!$M$178:$M$182</definedName>
    <definedName name="et_List06_9_MC3">et_union_hor!$O$178:$W$181</definedName>
    <definedName name="et_List06_9_Period">et_union_hor!$Q$178:$V$188</definedName>
    <definedName name="et_List07">et_union_hor!$255:$255</definedName>
    <definedName name="et_List08">et_union_hor!$267:$267</definedName>
    <definedName name="et_List11_1">et_union_hor!$311:$311</definedName>
    <definedName name="et_List12_1">et_union_hor!$316:$316</definedName>
    <definedName name="et_List12_2">et_union_hor!$321:$321</definedName>
    <definedName name="et_List12_3">et_union_hor!$326:$326</definedName>
    <definedName name="et_List12_4">et_union_hor!$331:$331</definedName>
    <definedName name="et_List13_1">et_union_hor!$350:$350</definedName>
    <definedName name="et_List14_1_1">et_union_hor!$355:$356</definedName>
    <definedName name="et_List14_1_2">et_union_hor!$367:$367</definedName>
    <definedName name="et_List14_1_3">et_union_hor!$372:$372</definedName>
    <definedName name="et_List14_1_4">et_union_hor!$361:$362</definedName>
    <definedName name="et_OneRates_1">et_union_hor!$O$37</definedName>
    <definedName name="et_OneRates_13">et_union_hor!$O$243</definedName>
    <definedName name="et_OneRates_2">et_union_hor!$O$55</definedName>
    <definedName name="et_OneRates_3">et_union_hor!$O$73</definedName>
    <definedName name="et_OneRates_3_i">et_union_hor!$O$225</definedName>
    <definedName name="et_OneRates_4">et_union_hor!$O$91</definedName>
    <definedName name="et_OneRates_5">et_union_hor!$Q$109</definedName>
    <definedName name="et_OneRates_5_comp">et_union_hor!$P$109</definedName>
    <definedName name="et_OneRates_5_comp_p">et_union_hor!$P$119</definedName>
    <definedName name="et_OneRates_5_p">et_union_hor!$Q$119</definedName>
    <definedName name="et_OneRates_6">et_union_hor!$O$130</definedName>
    <definedName name="et_OneRates_7">et_union_hor!$O$148</definedName>
    <definedName name="et_pIns_List06_1_Period">et_union_hor!$V$31:$V$45</definedName>
    <definedName name="et_pIns_List06_10_Period">et_union_hor!$AF$192:$AF$203</definedName>
    <definedName name="et_pIns_List06_13_Period">et_union_hor!$V$237:$V$250</definedName>
    <definedName name="et_pIns_List06_2_Period">et_union_hor!$V$49:$V$62</definedName>
    <definedName name="et_pIns_List06_3_i_Period">et_union_hor!$V$219:$V$232</definedName>
    <definedName name="et_pIns_List06_3_Period">et_union_hor!$V$67:$V$80</definedName>
    <definedName name="et_pIns_List06_4_Period">et_union_hor!$V$85:$V$98</definedName>
    <definedName name="et_pIns_List06_5_Period">et_union_hor!$AA$103:$AA$119</definedName>
    <definedName name="et_pIns_List06_6_Period">et_union_hor!$V$124:$V$137</definedName>
    <definedName name="et_pIns_List06_7_Period">et_union_hor!$V$142:$V$155</definedName>
    <definedName name="et_pIns_List06_8_Period">et_union_hor!$V$160:$V$173</definedName>
    <definedName name="et_pIns_List06_9_Period">et_union_hor!$W$178:$W$188</definedName>
    <definedName name="et_TN_range">et_union_hor!$Q$206</definedName>
    <definedName name="et_TS_range">et_union_hor!$U$206</definedName>
    <definedName name="et_TwoRates_1">et_union_hor!$P$37:$Q$37</definedName>
    <definedName name="et_TwoRates_13">et_union_hor!$P$243:$Q$243</definedName>
    <definedName name="et_TwoRates_2">et_union_hor!$P$55:$Q$55</definedName>
    <definedName name="et_TwoRates_3">et_union_hor!$P$73:$Q$73</definedName>
    <definedName name="et_TwoRates_3_i">et_union_hor!$P$225:$Q$225</definedName>
    <definedName name="et_TwoRates_4">et_union_hor!$P$92:$Q$92</definedName>
    <definedName name="et_TwoRates_5">et_union_hor!$R$109:$S$109</definedName>
    <definedName name="et_TwoRates_5_comp">et_union_hor!$T$109:$U$109</definedName>
    <definedName name="et_TwoRates_5_comp_p">et_union_hor!$T$119:$V$119</definedName>
    <definedName name="et_TwoRates_5_p">et_union_hor!$R$119:$S$119</definedName>
    <definedName name="et_TwoRates_6">et_union_hor!$P$130:$Q$130</definedName>
    <definedName name="et_TwoRates_7">et_union_hor!$P$148:$Q$148</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тарифов'!$K$20:$K$63</definedName>
    <definedName name="flagSource">'Перечень тарифов'!$S$20:$S$63</definedName>
    <definedName name="flagST">'Перечень тарифов'!$O$20:$O$63</definedName>
    <definedName name="flagTN">'Форма 4.10.5 | Т-подкл'!$N$18:$N$31</definedName>
    <definedName name="flagTS">'Форма 4.10.5 | Т-подкл'!$R$18:$R$31</definedName>
    <definedName name="flagTwoTariff">'Перечень тарифов'!$G$20:$G$63</definedName>
    <definedName name="flagUsedTer_List01">Территории!$P$11:$P$18</definedName>
    <definedName name="group_rates">'Перечень тарифов'!$E$20:$E$63</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тарифов'!$A$20:$A$63</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TEHSHEET!$AQ$2:$AQ$5</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REESTR_MO!$A$2:$D$37</definedName>
    <definedName name="List01_CheckC">Территории!$D$11:$L$18</definedName>
    <definedName name="List01_NameCol">Территории!$K$1:$M$1</definedName>
    <definedName name="List01_REESTR_MO">Территории!$H$11:$L$18</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&gt;=25МВт'!$O$18:$O$39</definedName>
    <definedName name="List06_1_MC2">'Форма 4.10.2 | Т-ТЭ | &gt;=25МВт'!$V$18:$V$39</definedName>
    <definedName name="List06_1_note">'Форма 4.10.2 | Т-ТЭ | &gt;=25МВт'!$W$18:$W$39</definedName>
    <definedName name="List06_1_Period">'Форма 4.10.2 | Т-ТЭ | &gt;=25МВт'!$O$18:$U$39</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потр'!$O$18:$O$39</definedName>
    <definedName name="List06_13_MC2">'Форма 4.10.2 | Т-ТЭ | потр'!$V$18:$V$39</definedName>
    <definedName name="List06_13_note">'Форма 4.10.2 | Т-ТЭ | потр'!$W$18:$W$39</definedName>
    <definedName name="List06_13_Period">'Форма 4.10.2 | Т-ТЭ | потр'!$O$18:$U$39</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Т-ТН'!$V$18:$V$28</definedName>
    <definedName name="List06_4_note">'Форма 4.10.3 | Т-ТН'!$W$18:$W$28</definedName>
    <definedName name="List06_4_Period">'Форма 4.10.3 | Т-ТН'!$O$18:$U$28</definedName>
    <definedName name="List06_5_DP">'Форма 4.10.4 | Т-гор.вода'!$11:$11</definedName>
    <definedName name="List06_5_MC">'Форма 4.10.4 | Т-гор.вода'!$O$18:$O$41</definedName>
    <definedName name="List06_5_MC2">'Форма 4.10.4 | Т-гор.вода'!$AA$18:$AA$41</definedName>
    <definedName name="List06_5_note">'Форма 4.10.4 | Т-гор.вода'!$AB$18:$AB$41</definedName>
    <definedName name="List06_5_Period">'Форма 4.10.4 | Т-гор.вода'!$O$18:$Z$41</definedName>
    <definedName name="List06_6_DP">'Форма 4.10.3 | Т-передача ТЭ'!$11:$11</definedName>
    <definedName name="List06_6_MC">'Форма 4.10.3 | Т-передача ТЭ'!$O$18:$O$28</definedName>
    <definedName name="List06_6_MC2">'Форма 4.10.3 | Т-передача ТЭ'!$V$18:$V$28</definedName>
    <definedName name="List06_6_note">'Форма 4.10.3 | Т-передача ТЭ'!$W$18:$W$28</definedName>
    <definedName name="List06_6_Period">'Форма 4.10.3 | Т-передача ТЭ'!$O$18:$U$28</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мощности'!$O$18:$O$28</definedName>
    <definedName name="List06_8_MC2">'Форма 4.10.2 | Резерв мощности'!$V$18:$V$28</definedName>
    <definedName name="List06_8_note">'Форма 4.10.2 | Резерв мощности'!$W$18:$W$28</definedName>
    <definedName name="List06_8_Period">'Форма 4.10.2 | Резерв мощности'!$O$18:$U$28</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4.10.1'!$H$17:$I$34</definedName>
    <definedName name="List14_1_Date_1">'Форма 4.10.1'!$H$38:$I$112</definedName>
    <definedName name="List14_1_DPR">'Форма 4.10.1'!$K$36</definedName>
    <definedName name="List14_1_flagIPR">'Форма 4.10.1'!$J$15</definedName>
    <definedName name="List14_1_GroundMaterials_1">'Форма 4.10.1'!$K$15:$K$112</definedName>
    <definedName name="List14_1_hypIPR">'Форма 4.10.1'!$K$15</definedName>
    <definedName name="List14_1_method">'Форма 4.10.1'!$J$17:$J$34</definedName>
    <definedName name="List14_1_note">'Форма 4.10.1'!$L$14:$L$112</definedName>
    <definedName name="ListForms">modSheetMain!$A:$A</definedName>
    <definedName name="logical">TEHSHEET!$D$2:$D$3</definedName>
    <definedName name="mo_List01">Территории!$K$11:$K$18</definedName>
    <definedName name="MODesc">'Перечень тарифов'!$N$20:$N$63</definedName>
    <definedName name="MONTH">TEHSHEET!$E$2:$E$13</definedName>
    <definedName name="mr_List01">Территории!$H$11:$H$18</definedName>
    <definedName name="mrCopy_List01">Территории!$M$11:$M$18</definedName>
    <definedName name="mrmoCopy_List01">Территории!$R$11:$R$18</definedName>
    <definedName name="nalog">Титульный!$F$36</definedName>
    <definedName name="name_rates">'Перечень тарифов'!$J$20:$J$63</definedName>
    <definedName name="name_rates_4">TEHSHEET!$AA$2:$AA$3</definedName>
    <definedName name="name_rates_4_filter">TEHSHEET!$AB$2</definedName>
    <definedName name="name_rates_8">TEHSHEET!$AC$2:$AC$4</definedName>
    <definedName name="name_rates_8_filter">TEHSHEET!$AD$2:$AD$3</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Комментарии!$C$11:$C$12</definedName>
    <definedName name="pDel_List01_0">Территории!$C$11:$C$18</definedName>
    <definedName name="pDel_List01_1">Территории!$F$11:$F$18</definedName>
    <definedName name="pDel_List01_2">Территории!$I$11:$I$18</definedName>
    <definedName name="pDel_List02">'Перечень тарифов'!$C$20:$C$63</definedName>
    <definedName name="pDel_List02_1">'Перечень тарифов'!$H$20:$H$63</definedName>
    <definedName name="pDel_List02_2">'Перечень тарифов'!$L$20:$L$63</definedName>
    <definedName name="pDel_List02_3">'Перечень тарифов'!$P$20:$P$63</definedName>
    <definedName name="pDel_List02_4">'Перечень тарифов'!$T$20:$T$63</definedName>
    <definedName name="pDel_List03">'Форма 1.0.2'!$C$12:$C$13</definedName>
    <definedName name="pDel_List06_1_1">'Форма 4.10.2 | Т-ТЭ | &gt;=25МВт'!$K$18:$K$39</definedName>
    <definedName name="pDel_List06_1_2">'Форма 4.10.2 | Т-ТЭ | &gt;=25МВт'!$J$18:$J$39</definedName>
    <definedName name="pDel_List06_1_3">'Форма 4.10.2 | Т-ТЭ | &gt;=25МВт'!$I$18:$I$39</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потр'!$K$18:$K$39</definedName>
    <definedName name="pDel_List06_13_2">'Форма 4.10.2 | Т-ТЭ | потр'!$J$18:$J$39</definedName>
    <definedName name="pDel_List06_13_3">'Форма 4.10.2 | Т-ТЭ | потр'!$I$18:$I$39</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Т-ТН'!$K$18:$K$28</definedName>
    <definedName name="pDel_List06_4_2">'Форма 4.10.3 | Т-ТН'!$J$18:$J$28</definedName>
    <definedName name="pDel_List06_4_3">'Форма 4.10.3 | Т-ТН'!$I$18:$I$28</definedName>
    <definedName name="pDel_List06_5_1">'Форма 4.10.4 | Т-гор.вода'!$K$18:$K$41</definedName>
    <definedName name="pDel_List06_5_2">'Форма 4.10.4 | Т-гор.вода'!$J$18:$J$41</definedName>
    <definedName name="pDel_List06_5_3">'Форма 4.10.4 | Т-гор.вода'!$I$18:$I$41</definedName>
    <definedName name="pDel_List06_6_1">'Форма 4.10.3 | Т-передача ТЭ'!$K$18:$K$28</definedName>
    <definedName name="pDel_List06_6_2">'Форма 4.10.3 | Т-передача ТЭ'!$J$18:$J$28</definedName>
    <definedName name="pDel_List06_6_3">'Форма 4.10.3 | Т-передача ТЭ'!$I$18:$I$28</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мощности'!$K$18:$K$28</definedName>
    <definedName name="pDel_List06_8_2">'Форма 4.10.2 | Резерв мощности'!$J$18:$J$28</definedName>
    <definedName name="pDel_List06_8_3">'Форма 4.10.2 | Резерв мощности'!$I$18:$I$28</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4.10.1'!$C$17:$C$34</definedName>
    <definedName name="pDel_List14_1_1_2">'Форма 4.10.1'!$G$17:$G$34</definedName>
    <definedName name="pDel_List14_1_2">'Форма 4.10.1'!$C$38:$C$55</definedName>
    <definedName name="pDel_List14_1_2_2">'Форма 4.10.1'!$G$38:$G$55</definedName>
    <definedName name="pDel_List14_1_3">'Форма 4.10.1'!$C$57:$C$74</definedName>
    <definedName name="pDel_List14_1_3_2">'Форма 4.10.1'!$G$57:$G$74</definedName>
    <definedName name="pDel_List14_1_4">'Форма 4.10.1'!$C$76:$C$93</definedName>
    <definedName name="pDel_List14_1_4_2">'Форма 4.10.1'!$G$76:$G$93</definedName>
    <definedName name="pDel_List14_1_5">'Форма 4.10.1'!$C$95:$C$112</definedName>
    <definedName name="pDel_List14_1_5_2">'Форма 4.10.1'!$G$95:$G$112</definedName>
    <definedName name="periodEnd">Титульный!$F$12</definedName>
    <definedName name="periodStart">Титульный!$F$11</definedName>
    <definedName name="pIns_Comm">Комментарии!$E$12</definedName>
    <definedName name="pIns_List01_0">Территории!$E$18</definedName>
    <definedName name="pIns_List02">'Перечень тарифов'!$E$63</definedName>
    <definedName name="pIns_List03">'Форма 1.0.2'!$E$13</definedName>
    <definedName name="pIns_List06_1_Period">'Форма 4.10.2 | Т-ТЭ | &gt;=25МВт'!$V$14:$V$39</definedName>
    <definedName name="pIns_List06_10_Period">'Форма 4.10.5 | Т-подкл'!$AF$15:$AF$31</definedName>
    <definedName name="pIns_List06_13_Period">'Форма 4.10.2 | Т-ТЭ | потр'!$V$13:$V$39</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Т-ТН'!$V$18:$V$28</definedName>
    <definedName name="pIns_List06_5_Period">'Форма 4.10.4 | Т-гор.вода'!$AA$14:$AA$41</definedName>
    <definedName name="pIns_List06_6_Period">'Форма 4.10.3 | Т-передача ТЭ'!$V$14:$V$28</definedName>
    <definedName name="pIns_List06_7_Period">'Форма 4.10.3 | Т-передача ТН'!$V$14:$V$32</definedName>
    <definedName name="pIns_List06_8_Period">'Форма 4.10.2 | Резерв мощности'!$V$14:$V$28</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REESTR_ORG!$A$2:$J$68</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тарифов'!$R$20:$R$63</definedName>
    <definedName name="TECH_ORG_ID">Титульный!$F$1</definedName>
    <definedName name="ter_List01">Территории!$E$11:$E$18</definedName>
    <definedName name="terCopy_List01">Территории!$Q$11:$Q$18</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et_union_hor!$M$148</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et_union_hor!$M$131</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тарифов'!$W$20:$W$63</definedName>
    <definedName name="warmSource">'Перечень тарифов'!$V$20:$V$63</definedName>
    <definedName name="year_list">TEHSHEET!$C$2:$C$6</definedName>
    <definedName name="year_list1">TEHSHEET!$B$2:$B$27</definedName>
  </definedNames>
  <calcPr calcId="162913"/>
</workbook>
</file>

<file path=xl/calcChain.xml><?xml version="1.0" encoding="utf-8"?>
<calcChain xmlns="http://schemas.openxmlformats.org/spreadsheetml/2006/main">
  <c r="A323" i="612" l="1"/>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A159" i="612"/>
  <c r="A160" i="612"/>
  <c r="A161" i="612"/>
  <c r="A162" i="612"/>
  <c r="A163" i="612"/>
  <c r="A164" i="612"/>
  <c r="A165" i="612"/>
  <c r="A166" i="612"/>
  <c r="A167" i="612"/>
  <c r="A168" i="612"/>
  <c r="A169" i="612"/>
  <c r="A170" i="612"/>
  <c r="A171" i="612"/>
  <c r="A172" i="612"/>
  <c r="A173" i="612"/>
  <c r="A174" i="612"/>
  <c r="A175" i="612"/>
  <c r="A176" i="612"/>
  <c r="A177" i="612"/>
  <c r="A178" i="612"/>
  <c r="A179" i="612"/>
  <c r="A180" i="612"/>
  <c r="A181" i="612"/>
  <c r="A182" i="612"/>
  <c r="A183" i="612"/>
  <c r="A184" i="612"/>
  <c r="A185" i="612"/>
  <c r="A186" i="612"/>
  <c r="A187" i="612"/>
  <c r="A188" i="612"/>
  <c r="A189" i="612"/>
  <c r="A190" i="612"/>
  <c r="A191" i="612"/>
  <c r="A192" i="612"/>
  <c r="A193" i="612"/>
  <c r="A194" i="612"/>
  <c r="A195" i="612"/>
  <c r="A196" i="612"/>
  <c r="A197" i="612"/>
  <c r="A198" i="612"/>
  <c r="A199" i="612"/>
  <c r="A200" i="612"/>
  <c r="A201" i="612"/>
  <c r="A202" i="612"/>
  <c r="A203" i="612"/>
  <c r="A204" i="612"/>
  <c r="A205" i="612"/>
  <c r="A206" i="612"/>
  <c r="A207" i="612"/>
  <c r="A208" i="612"/>
  <c r="A209" i="612"/>
  <c r="A210" i="612"/>
  <c r="A211" i="612"/>
  <c r="A212" i="612"/>
  <c r="A213" i="612"/>
  <c r="A214" i="612"/>
  <c r="A215" i="612"/>
  <c r="A216" i="612"/>
  <c r="A217" i="612"/>
  <c r="A218" i="612"/>
  <c r="A219" i="612"/>
  <c r="A220" i="612"/>
  <c r="A221" i="612"/>
  <c r="A222" i="612"/>
  <c r="A223" i="612"/>
  <c r="A224" i="612"/>
  <c r="A225" i="612"/>
  <c r="A226" i="612"/>
  <c r="A227" i="612"/>
  <c r="A228" i="612"/>
  <c r="A229" i="612"/>
  <c r="A230" i="612"/>
  <c r="A231" i="612"/>
  <c r="A232" i="612"/>
  <c r="A233" i="612"/>
  <c r="A234" i="612"/>
  <c r="A235" i="612"/>
  <c r="A236" i="612"/>
  <c r="A237" i="612"/>
  <c r="A238" i="612"/>
  <c r="A239" i="612"/>
  <c r="A240" i="612"/>
  <c r="A241" i="612"/>
  <c r="A242" i="612"/>
  <c r="A243" i="612"/>
  <c r="A244" i="612"/>
  <c r="A245" i="612"/>
  <c r="A246" i="612"/>
  <c r="A247" i="612"/>
  <c r="A248" i="612"/>
  <c r="A249" i="612"/>
  <c r="A250" i="612"/>
  <c r="A251" i="612"/>
  <c r="A252" i="612"/>
  <c r="A253" i="612"/>
  <c r="A254" i="612"/>
  <c r="A255" i="612"/>
  <c r="A256" i="612"/>
  <c r="A257" i="612"/>
  <c r="A258" i="612"/>
  <c r="A259" i="612"/>
  <c r="A260" i="612"/>
  <c r="A261" i="612"/>
  <c r="A262" i="612"/>
  <c r="A263" i="612"/>
  <c r="A264" i="612"/>
  <c r="A265" i="612"/>
  <c r="A266" i="612"/>
  <c r="A267" i="612"/>
  <c r="A268" i="612"/>
  <c r="A269" i="612"/>
  <c r="A270" i="612"/>
  <c r="A271" i="612"/>
  <c r="A272" i="612"/>
  <c r="A273" i="612"/>
  <c r="A274" i="612"/>
  <c r="A275" i="612"/>
  <c r="A276" i="612"/>
  <c r="A277" i="612"/>
  <c r="A278" i="612"/>
  <c r="A279" i="612"/>
  <c r="A280" i="612"/>
  <c r="A281" i="612"/>
  <c r="A282" i="612"/>
  <c r="A283" i="612"/>
  <c r="A284" i="612"/>
  <c r="A285" i="612"/>
  <c r="A286" i="612"/>
  <c r="A287" i="612"/>
  <c r="A288" i="612"/>
  <c r="A289" i="612"/>
  <c r="A290" i="612"/>
  <c r="A291" i="612"/>
  <c r="A292" i="612"/>
  <c r="A293" i="612"/>
  <c r="A294" i="612"/>
  <c r="A295" i="612"/>
  <c r="A296" i="612"/>
  <c r="A297" i="612"/>
  <c r="A298" i="612"/>
  <c r="A299" i="612"/>
  <c r="A300" i="612"/>
  <c r="A301" i="612"/>
  <c r="A302" i="612"/>
  <c r="A303" i="612"/>
  <c r="A304" i="612"/>
  <c r="A305" i="612"/>
  <c r="A306" i="612"/>
  <c r="A307" i="612"/>
  <c r="A308" i="612"/>
  <c r="A309" i="612"/>
  <c r="A310" i="612"/>
  <c r="A311" i="612"/>
  <c r="A312" i="612"/>
  <c r="A313" i="612"/>
  <c r="A314" i="612"/>
  <c r="A315" i="612"/>
  <c r="A316" i="612"/>
  <c r="A317" i="612"/>
  <c r="A318" i="612"/>
  <c r="A319" i="612"/>
  <c r="A320" i="612"/>
  <c r="A321" i="612"/>
  <c r="A322" i="612"/>
  <c r="M8" i="628" l="1"/>
  <c r="O8" i="628"/>
  <c r="M9" i="628"/>
  <c r="O9" i="628"/>
  <c r="O17" i="628"/>
  <c r="P17" i="628" s="1"/>
  <c r="Q17" i="628" s="1"/>
  <c r="R17" i="628" s="1"/>
  <c r="S17" i="628" s="1"/>
  <c r="T17" i="628" s="1"/>
  <c r="U17" i="628" s="1"/>
  <c r="V17" i="628" s="1"/>
  <c r="W17" i="628" s="1"/>
  <c r="X17" i="628" s="1"/>
  <c r="Z17" i="628" s="1"/>
  <c r="AB17" i="628" s="1"/>
  <c r="L18" i="628"/>
  <c r="O18" i="628" l="1"/>
  <c r="L19" i="628"/>
  <c r="L20" i="628"/>
  <c r="L21" i="628"/>
  <c r="L23" i="628"/>
  <c r="AE24" i="628"/>
  <c r="AD23" i="628"/>
  <c r="L24" i="628"/>
  <c r="V24" i="628"/>
  <c r="AC24" i="628"/>
  <c r="AF25" i="628"/>
  <c r="L30" i="628"/>
  <c r="O30" i="628"/>
  <c r="L31" i="628"/>
  <c r="L32" i="628"/>
  <c r="L33" i="628"/>
  <c r="L35" i="628"/>
  <c r="AE36" i="628"/>
  <c r="AD35" i="628"/>
  <c r="L36" i="628"/>
  <c r="V36" i="628"/>
  <c r="AC36" i="628"/>
  <c r="AF37" i="628"/>
  <c r="M8" i="629"/>
  <c r="O8" i="629"/>
  <c r="M9" i="629"/>
  <c r="O9" i="629"/>
  <c r="O17" i="629"/>
  <c r="P17" i="629" s="1"/>
  <c r="Q17" i="629" s="1"/>
  <c r="R17" i="629" s="1"/>
  <c r="S17" i="629" s="1"/>
  <c r="U17" i="629" s="1"/>
  <c r="V17" i="629" s="1"/>
  <c r="W17" i="629" s="1"/>
  <c r="L18" i="629"/>
  <c r="O18" i="629"/>
  <c r="L19" i="629"/>
  <c r="O19" i="629"/>
  <c r="L20" i="629"/>
  <c r="L21" i="629"/>
  <c r="L23" i="629"/>
  <c r="Z24" i="629"/>
  <c r="Y23" i="629"/>
  <c r="L24" i="629"/>
  <c r="Q25" i="629"/>
  <c r="X24" i="629"/>
  <c r="M8" i="627" l="1"/>
  <c r="O8" i="627"/>
  <c r="M9" i="627"/>
  <c r="O9" i="627"/>
  <c r="O17" i="627"/>
  <c r="P17" i="627" s="1"/>
  <c r="Q17" i="627" s="1"/>
  <c r="R17" i="627" s="1"/>
  <c r="S17" i="627" s="1"/>
  <c r="U17" i="627" s="1"/>
  <c r="V17" i="627" s="1"/>
  <c r="W17" i="627" s="1"/>
  <c r="L18" i="627"/>
  <c r="O18" i="627"/>
  <c r="L19" i="627"/>
  <c r="L20" i="627"/>
  <c r="L21" i="627"/>
  <c r="L23" i="627"/>
  <c r="Z24" i="627"/>
  <c r="Y23" i="627"/>
  <c r="L24" i="627"/>
  <c r="Q25" i="627"/>
  <c r="X24" i="627"/>
  <c r="M8" i="631"/>
  <c r="O8" i="631"/>
  <c r="M9" i="631"/>
  <c r="O9" i="631"/>
  <c r="O17" i="631"/>
  <c r="P17" i="631" s="1"/>
  <c r="Q17" i="631" s="1"/>
  <c r="R17" i="631" s="1"/>
  <c r="S17" i="631" s="1"/>
  <c r="U17" i="631" s="1"/>
  <c r="V17" i="631" s="1"/>
  <c r="W17" i="631" s="1"/>
  <c r="L18" i="631"/>
  <c r="O18" i="631"/>
  <c r="L19" i="631"/>
  <c r="L20" i="631"/>
  <c r="L21" i="631"/>
  <c r="L22" i="631"/>
  <c r="L23" i="631"/>
  <c r="Z24" i="631"/>
  <c r="Y23" i="631"/>
  <c r="AA23" i="631"/>
  <c r="L24" i="631"/>
  <c r="Q25" i="631"/>
  <c r="X24" i="631"/>
  <c r="M8" i="642"/>
  <c r="O8" i="642"/>
  <c r="M9" i="642"/>
  <c r="O9" i="642"/>
  <c r="N17" i="642"/>
  <c r="O17" i="642" s="1"/>
  <c r="P17" i="642" s="1"/>
  <c r="Q17" i="642" s="1"/>
  <c r="R17" i="642" s="1"/>
  <c r="S17" i="642" s="1"/>
  <c r="U17" i="642" s="1"/>
  <c r="V17" i="642" s="1"/>
  <c r="W17" i="642" s="1"/>
  <c r="L18" i="642"/>
  <c r="O18" i="642"/>
  <c r="Z18" i="642"/>
  <c r="L19" i="642"/>
  <c r="O19" i="642"/>
  <c r="Z19" i="642"/>
  <c r="L20" i="642"/>
  <c r="Z20" i="642"/>
  <c r="L21" i="642"/>
  <c r="Z21" i="642"/>
  <c r="L22" i="642"/>
  <c r="Z22" i="642"/>
  <c r="L23" i="642"/>
  <c r="Z23" i="642"/>
  <c r="L24" i="642"/>
  <c r="Q25" i="642"/>
  <c r="X24" i="642"/>
  <c r="Z24" i="642"/>
  <c r="Z25" i="642"/>
  <c r="Z26" i="642"/>
  <c r="Z27" i="642"/>
  <c r="Z28" i="642"/>
  <c r="L29" i="642"/>
  <c r="O29" i="642"/>
  <c r="Z29" i="642"/>
  <c r="L30" i="642"/>
  <c r="Z30" i="642"/>
  <c r="L31" i="642"/>
  <c r="Z31" i="642"/>
  <c r="L32" i="642"/>
  <c r="Z32" i="642"/>
  <c r="L33" i="642"/>
  <c r="Z33" i="642"/>
  <c r="L34" i="642"/>
  <c r="Z34" i="642"/>
  <c r="L35" i="642"/>
  <c r="Q36" i="642"/>
  <c r="X35" i="642"/>
  <c r="Z35" i="642"/>
  <c r="Z36" i="642"/>
  <c r="Z37" i="642"/>
  <c r="Z38" i="642"/>
  <c r="Z39" i="642"/>
  <c r="M8" i="624"/>
  <c r="O8" i="624"/>
  <c r="M9" i="624"/>
  <c r="O9" i="624"/>
  <c r="N17" i="624"/>
  <c r="O17" i="624" s="1"/>
  <c r="P17" i="624" s="1"/>
  <c r="Q17" i="624" s="1"/>
  <c r="R17" i="624" s="1"/>
  <c r="S17" i="624" s="1"/>
  <c r="U17" i="624" s="1"/>
  <c r="V17" i="624" s="1"/>
  <c r="W17" i="624" s="1"/>
  <c r="L18" i="624"/>
  <c r="O18" i="624"/>
  <c r="Z18" i="624"/>
  <c r="L19" i="624"/>
  <c r="Z19" i="624"/>
  <c r="L20" i="624"/>
  <c r="Z20" i="624"/>
  <c r="L21" i="624"/>
  <c r="Z21" i="624"/>
  <c r="L22" i="624"/>
  <c r="Z22" i="624"/>
  <c r="L23" i="624"/>
  <c r="Z23" i="624"/>
  <c r="L24" i="624"/>
  <c r="Q25" i="624"/>
  <c r="X24" i="624"/>
  <c r="Z24" i="624"/>
  <c r="Z25" i="624"/>
  <c r="Z26" i="624"/>
  <c r="Z27" i="624"/>
  <c r="Z28" i="624"/>
  <c r="L29" i="624"/>
  <c r="O29" i="624"/>
  <c r="Z29" i="624"/>
  <c r="L30" i="624"/>
  <c r="Z30" i="624"/>
  <c r="L31" i="624"/>
  <c r="Z31" i="624"/>
  <c r="L32" i="624"/>
  <c r="Z32" i="624"/>
  <c r="L33" i="624"/>
  <c r="Z33" i="624"/>
  <c r="L34" i="624"/>
  <c r="Z34" i="624"/>
  <c r="L35" i="624"/>
  <c r="Q36" i="624"/>
  <c r="X35" i="624"/>
  <c r="Z35" i="624"/>
  <c r="Z36" i="624"/>
  <c r="Z37" i="624"/>
  <c r="Z38" i="624"/>
  <c r="Z39" i="624"/>
  <c r="H88" i="649" l="1"/>
  <c r="H87" i="649"/>
  <c r="H84" i="649"/>
  <c r="H83" i="649"/>
  <c r="H81" i="649"/>
  <c r="H80" i="649"/>
  <c r="H78" i="649"/>
  <c r="H77" i="649"/>
  <c r="H74" i="649"/>
  <c r="H73" i="649"/>
  <c r="H71" i="649"/>
  <c r="H70" i="649"/>
  <c r="H68" i="649"/>
  <c r="H67" i="649"/>
  <c r="H64" i="649"/>
  <c r="H63" i="649"/>
  <c r="H61" i="649"/>
  <c r="H60" i="649"/>
  <c r="H58" i="649"/>
  <c r="H57" i="649"/>
  <c r="H54" i="649"/>
  <c r="H53" i="649"/>
  <c r="H51" i="649"/>
  <c r="H50" i="649"/>
  <c r="H48" i="649"/>
  <c r="H47" i="649"/>
  <c r="H44" i="649"/>
  <c r="H43" i="649"/>
  <c r="H41" i="649"/>
  <c r="H40" i="649"/>
  <c r="H38" i="649"/>
  <c r="H37" i="649"/>
  <c r="H35" i="649"/>
  <c r="H34" i="649"/>
  <c r="H32" i="649"/>
  <c r="H31" i="649"/>
  <c r="H29" i="649"/>
  <c r="H28" i="649"/>
  <c r="H26" i="649"/>
  <c r="H25" i="649"/>
  <c r="H22" i="649"/>
  <c r="H21" i="649"/>
  <c r="H19" i="649"/>
  <c r="H18" i="649"/>
  <c r="H16" i="649"/>
  <c r="H15" i="649"/>
  <c r="H12" i="649"/>
  <c r="H11" i="649"/>
  <c r="H9" i="649"/>
  <c r="H8" i="649"/>
  <c r="H7" i="649"/>
  <c r="H88" i="645"/>
  <c r="H87" i="645"/>
  <c r="H84" i="645"/>
  <c r="H81" i="645"/>
  <c r="H80" i="645"/>
  <c r="H83" i="645"/>
  <c r="H78" i="645"/>
  <c r="H77" i="645"/>
  <c r="H74" i="645"/>
  <c r="H71" i="645"/>
  <c r="H70" i="645"/>
  <c r="H73" i="645"/>
  <c r="H68" i="645"/>
  <c r="H67" i="645"/>
  <c r="H64" i="645"/>
  <c r="H61" i="645"/>
  <c r="H60" i="645"/>
  <c r="H63" i="645"/>
  <c r="H58" i="645"/>
  <c r="H57" i="645"/>
  <c r="H54" i="645"/>
  <c r="H51" i="645"/>
  <c r="H50" i="645"/>
  <c r="H53" i="645"/>
  <c r="H48" i="645"/>
  <c r="H47" i="645"/>
  <c r="H44" i="645"/>
  <c r="H41" i="645"/>
  <c r="H40" i="645"/>
  <c r="H43" i="645"/>
  <c r="H38" i="645"/>
  <c r="H35" i="645"/>
  <c r="H34" i="645"/>
  <c r="H37" i="645"/>
  <c r="H32" i="645"/>
  <c r="H29" i="645"/>
  <c r="H28" i="645"/>
  <c r="H31" i="645"/>
  <c r="H26" i="645"/>
  <c r="H25" i="645"/>
  <c r="H22" i="645"/>
  <c r="H19" i="645"/>
  <c r="H18" i="645"/>
  <c r="H21" i="645"/>
  <c r="H16" i="645"/>
  <c r="H15" i="645"/>
  <c r="H12" i="645"/>
  <c r="H9" i="645"/>
  <c r="H8" i="645"/>
  <c r="F111" i="647"/>
  <c r="E111" i="647"/>
  <c r="F92" i="647"/>
  <c r="E92" i="647"/>
  <c r="F73" i="647"/>
  <c r="E73" i="647"/>
  <c r="F54" i="647"/>
  <c r="E54" i="647"/>
  <c r="F33" i="647"/>
  <c r="E33" i="647"/>
  <c r="F109" i="647"/>
  <c r="E109" i="647"/>
  <c r="F90" i="647"/>
  <c r="E90" i="647"/>
  <c r="F71" i="647"/>
  <c r="E71" i="647"/>
  <c r="F52" i="647"/>
  <c r="E52" i="647"/>
  <c r="F31" i="647"/>
  <c r="E31" i="647"/>
  <c r="F107" i="647"/>
  <c r="E107" i="647"/>
  <c r="F88" i="647"/>
  <c r="E88" i="647"/>
  <c r="F69" i="647"/>
  <c r="E69" i="647"/>
  <c r="F50" i="647"/>
  <c r="E50" i="647"/>
  <c r="F29" i="647"/>
  <c r="E29" i="647"/>
  <c r="F105" i="647"/>
  <c r="E105" i="647"/>
  <c r="F86" i="647"/>
  <c r="E86" i="647"/>
  <c r="F67" i="647"/>
  <c r="E67" i="647"/>
  <c r="F48" i="647"/>
  <c r="E48" i="647"/>
  <c r="F27" i="647"/>
  <c r="E27" i="647"/>
  <c r="F103" i="647"/>
  <c r="E103" i="647"/>
  <c r="F84" i="647"/>
  <c r="E84" i="647"/>
  <c r="F65" i="647"/>
  <c r="E65" i="647"/>
  <c r="F46" i="647"/>
  <c r="E46" i="647"/>
  <c r="F25" i="647"/>
  <c r="E25" i="647"/>
  <c r="F101" i="647"/>
  <c r="E101" i="647"/>
  <c r="F82" i="647"/>
  <c r="E82" i="647"/>
  <c r="F63" i="647"/>
  <c r="E63" i="647"/>
  <c r="F44" i="647"/>
  <c r="E44" i="647"/>
  <c r="F23" i="647"/>
  <c r="E23" i="647"/>
  <c r="F99" i="647"/>
  <c r="E99" i="647"/>
  <c r="F80" i="647"/>
  <c r="E80" i="647"/>
  <c r="F61" i="647"/>
  <c r="E61" i="647"/>
  <c r="F42" i="647"/>
  <c r="E42" i="647"/>
  <c r="F21" i="647"/>
  <c r="E21" i="647"/>
  <c r="F97" i="647"/>
  <c r="E97" i="647"/>
  <c r="F78" i="647"/>
  <c r="E78" i="647"/>
  <c r="F59" i="647"/>
  <c r="E59" i="647"/>
  <c r="F40" i="647"/>
  <c r="E40" i="647"/>
  <c r="F19" i="647"/>
  <c r="E19" i="647"/>
  <c r="F95" i="647"/>
  <c r="E95" i="647"/>
  <c r="F76" i="647"/>
  <c r="E76" i="647"/>
  <c r="F57" i="647"/>
  <c r="E57" i="647"/>
  <c r="F38" i="647"/>
  <c r="E38" i="647"/>
  <c r="F17" i="647"/>
  <c r="E17" i="647"/>
  <c r="H26" i="616"/>
  <c r="H25" i="616"/>
  <c r="H22" i="616"/>
  <c r="H19" i="616"/>
  <c r="H18" i="616"/>
  <c r="H21" i="616"/>
  <c r="H16" i="616"/>
  <c r="H15" i="616"/>
  <c r="H12" i="616"/>
  <c r="H9" i="616"/>
  <c r="H8" i="616"/>
  <c r="H16" i="637"/>
  <c r="H15" i="637"/>
  <c r="H12" i="637"/>
  <c r="H9" i="637"/>
  <c r="H8" i="637"/>
  <c r="H16" i="636"/>
  <c r="H15" i="636"/>
  <c r="H12" i="636"/>
  <c r="H9" i="636"/>
  <c r="H8" i="636"/>
  <c r="H22" i="643"/>
  <c r="H21" i="643"/>
  <c r="H18" i="643"/>
  <c r="H15" i="643"/>
  <c r="H14" i="643"/>
  <c r="H17" i="643"/>
  <c r="H12" i="643"/>
  <c r="H9" i="643"/>
  <c r="H8" i="643"/>
  <c r="H12" i="638"/>
  <c r="H9" i="638"/>
  <c r="H8" i="638"/>
  <c r="H26" i="634"/>
  <c r="H25" i="634"/>
  <c r="H22" i="634"/>
  <c r="H19" i="634"/>
  <c r="H18" i="634"/>
  <c r="H21" i="634"/>
  <c r="H16" i="634"/>
  <c r="H15" i="634"/>
  <c r="H12" i="634"/>
  <c r="H9" i="634"/>
  <c r="H8" i="634"/>
  <c r="F85" i="649"/>
  <c r="F83" i="649"/>
  <c r="F76" i="649"/>
  <c r="F74" i="649"/>
  <c r="F65" i="649"/>
  <c r="F63" i="649"/>
  <c r="F56" i="649"/>
  <c r="F54" i="649"/>
  <c r="F45" i="649"/>
  <c r="F43" i="649"/>
  <c r="F36" i="649"/>
  <c r="F34" i="649"/>
  <c r="F32" i="649"/>
  <c r="F23" i="649"/>
  <c r="F21" i="649"/>
  <c r="F14" i="649"/>
  <c r="F12" i="649"/>
  <c r="F88" i="649"/>
  <c r="F77" i="649"/>
  <c r="F72" i="649"/>
  <c r="F70" i="649"/>
  <c r="F68" i="649"/>
  <c r="F61" i="649"/>
  <c r="F59" i="649"/>
  <c r="F57" i="649"/>
  <c r="F52" i="649"/>
  <c r="F50" i="649"/>
  <c r="F48" i="649"/>
  <c r="F41" i="649"/>
  <c r="F39" i="649"/>
  <c r="F37" i="649"/>
  <c r="F30" i="649"/>
  <c r="F28" i="649"/>
  <c r="F26" i="649"/>
  <c r="F19" i="649"/>
  <c r="F17" i="649"/>
  <c r="F15" i="649"/>
  <c r="F10" i="649"/>
  <c r="F8" i="649"/>
  <c r="F89" i="649"/>
  <c r="F87" i="649"/>
  <c r="F82" i="649"/>
  <c r="F80" i="649"/>
  <c r="F78" i="649"/>
  <c r="F71" i="649"/>
  <c r="F69" i="649"/>
  <c r="F67" i="649"/>
  <c r="F62" i="649"/>
  <c r="F60" i="649"/>
  <c r="F58" i="649"/>
  <c r="F51" i="649"/>
  <c r="F49" i="649"/>
  <c r="F47" i="649"/>
  <c r="F42" i="649"/>
  <c r="F40" i="649"/>
  <c r="F38" i="649"/>
  <c r="F29" i="649"/>
  <c r="F27" i="649"/>
  <c r="F25" i="649"/>
  <c r="F20" i="649"/>
  <c r="F18" i="649"/>
  <c r="F16" i="649"/>
  <c r="F9" i="649"/>
  <c r="F86" i="649"/>
  <c r="F84" i="649"/>
  <c r="F75" i="649"/>
  <c r="F73" i="649"/>
  <c r="F66" i="649"/>
  <c r="F64" i="649"/>
  <c r="F55" i="649"/>
  <c r="F53" i="649"/>
  <c r="F46" i="649"/>
  <c r="F44" i="649"/>
  <c r="F35" i="649"/>
  <c r="F33" i="649"/>
  <c r="F31" i="649"/>
  <c r="F24" i="649"/>
  <c r="F22" i="649"/>
  <c r="F13" i="649"/>
  <c r="F11" i="649"/>
  <c r="F81" i="649"/>
  <c r="F79" i="649"/>
  <c r="F86" i="645"/>
  <c r="F87" i="645"/>
  <c r="F89" i="645"/>
  <c r="F88" i="645"/>
  <c r="F80" i="645"/>
  <c r="F83" i="645"/>
  <c r="F81" i="645"/>
  <c r="F84" i="645"/>
  <c r="F82" i="645"/>
  <c r="F85" i="645"/>
  <c r="F76" i="645"/>
  <c r="F77" i="645"/>
  <c r="F79" i="645"/>
  <c r="F78" i="645"/>
  <c r="F70" i="645"/>
  <c r="F71" i="645"/>
  <c r="F74" i="645"/>
  <c r="F72" i="645"/>
  <c r="F75" i="645"/>
  <c r="F73" i="645"/>
  <c r="F66" i="645"/>
  <c r="F67" i="645"/>
  <c r="F69" i="645"/>
  <c r="F68" i="645"/>
  <c r="F60" i="645"/>
  <c r="F61" i="645"/>
  <c r="F64" i="645"/>
  <c r="F62" i="645"/>
  <c r="F65" i="645"/>
  <c r="F63" i="645"/>
  <c r="F56" i="645"/>
  <c r="F57" i="645"/>
  <c r="F59" i="645"/>
  <c r="F58" i="645"/>
  <c r="F50" i="645"/>
  <c r="F53" i="645"/>
  <c r="F51" i="645"/>
  <c r="F54" i="645"/>
  <c r="F52" i="645"/>
  <c r="F55" i="645"/>
  <c r="F46" i="645"/>
  <c r="F47" i="645"/>
  <c r="F49" i="645"/>
  <c r="F48" i="645"/>
  <c r="F40" i="645"/>
  <c r="F41" i="645"/>
  <c r="F44" i="645"/>
  <c r="F42" i="645"/>
  <c r="F45" i="645"/>
  <c r="F43" i="645"/>
  <c r="F34" i="645"/>
  <c r="F35" i="645"/>
  <c r="F38" i="645"/>
  <c r="F36" i="645"/>
  <c r="F39" i="645"/>
  <c r="F37" i="645"/>
  <c r="F28" i="645"/>
  <c r="F29" i="645"/>
  <c r="F32" i="645"/>
  <c r="F30" i="645"/>
  <c r="F33" i="645"/>
  <c r="F31" i="645"/>
  <c r="F24" i="645"/>
  <c r="F25" i="645"/>
  <c r="F27" i="645"/>
  <c r="F26" i="645"/>
  <c r="F18" i="645"/>
  <c r="F19" i="645"/>
  <c r="F22" i="645"/>
  <c r="F20" i="645"/>
  <c r="F23" i="645"/>
  <c r="F21" i="645"/>
  <c r="F14" i="645"/>
  <c r="F15" i="645"/>
  <c r="F17" i="645"/>
  <c r="F16" i="645"/>
  <c r="F24" i="616"/>
  <c r="F25" i="616"/>
  <c r="F27" i="616"/>
  <c r="F26" i="616"/>
  <c r="F18" i="616"/>
  <c r="F19" i="616"/>
  <c r="F22" i="616"/>
  <c r="F20" i="616"/>
  <c r="F23" i="616"/>
  <c r="F21" i="616"/>
  <c r="F14" i="616"/>
  <c r="F15" i="616"/>
  <c r="F17" i="616"/>
  <c r="F16" i="616"/>
  <c r="F14" i="637"/>
  <c r="F15" i="637"/>
  <c r="F16" i="637"/>
  <c r="F17" i="637"/>
  <c r="F14" i="636"/>
  <c r="F15" i="636"/>
  <c r="F17" i="636"/>
  <c r="F16" i="636"/>
  <c r="F20" i="643"/>
  <c r="F21" i="643"/>
  <c r="F23" i="643"/>
  <c r="F22" i="643"/>
  <c r="F14" i="643"/>
  <c r="F15" i="643"/>
  <c r="F18" i="643"/>
  <c r="F16" i="643"/>
  <c r="F19" i="643"/>
  <c r="F17" i="643"/>
  <c r="F24" i="634"/>
  <c r="F25" i="634"/>
  <c r="F27" i="634"/>
  <c r="F26" i="634"/>
  <c r="F18" i="634"/>
  <c r="F21" i="634"/>
  <c r="F19" i="634"/>
  <c r="F22" i="634"/>
  <c r="F20" i="634"/>
  <c r="F23" i="634"/>
  <c r="F14" i="634"/>
  <c r="F15" i="634"/>
  <c r="F17" i="634"/>
  <c r="F16" i="634"/>
  <c r="R17" i="601" l="1"/>
  <c r="R16" i="601"/>
  <c r="R15" i="601"/>
  <c r="P15" i="601"/>
  <c r="R14" i="601"/>
  <c r="R13" i="601"/>
  <c r="R12" i="601"/>
  <c r="P12" i="601"/>
  <c r="M17" i="601"/>
  <c r="M13" i="601"/>
  <c r="M14" i="601"/>
  <c r="M16" i="601"/>
  <c r="M12" i="601"/>
  <c r="M15" i="601"/>
  <c r="H85" i="645" l="1"/>
  <c r="H75" i="645"/>
  <c r="H65" i="645"/>
  <c r="H55" i="645"/>
  <c r="H45" i="645"/>
  <c r="H13" i="637"/>
  <c r="H13" i="636"/>
  <c r="H19" i="643"/>
  <c r="H13" i="638"/>
  <c r="H13" i="634"/>
  <c r="H65" i="649"/>
  <c r="H45" i="649"/>
  <c r="H23" i="649"/>
  <c r="H23" i="616"/>
  <c r="H13" i="616"/>
  <c r="H75" i="649"/>
  <c r="H55" i="649"/>
  <c r="H33" i="649"/>
  <c r="H13" i="649"/>
  <c r="H39" i="645"/>
  <c r="H39" i="649"/>
  <c r="H33" i="645"/>
  <c r="H23" i="645"/>
  <c r="H13" i="645"/>
  <c r="H13" i="643"/>
  <c r="H23" i="634"/>
  <c r="H85" i="649"/>
  <c r="H89" i="649"/>
  <c r="H69" i="649"/>
  <c r="H49" i="649"/>
  <c r="H27" i="649"/>
  <c r="H27" i="616"/>
  <c r="H17" i="616"/>
  <c r="H27" i="645"/>
  <c r="H17" i="645"/>
  <c r="H27" i="634"/>
  <c r="H17" i="634"/>
  <c r="H89" i="645"/>
  <c r="H79" i="645"/>
  <c r="H69" i="645"/>
  <c r="H59" i="645"/>
  <c r="H49" i="645"/>
  <c r="H79" i="649"/>
  <c r="H59" i="649"/>
  <c r="H17" i="649"/>
  <c r="H17" i="637"/>
  <c r="H17" i="636"/>
  <c r="H23" i="643"/>
  <c r="B2" i="525"/>
  <c r="B3" i="525"/>
  <c r="F8" i="647" l="1"/>
  <c r="E8" i="647"/>
  <c r="F7" i="647"/>
  <c r="E7" i="647"/>
  <c r="H11" i="645"/>
  <c r="H7" i="645"/>
  <c r="F13" i="645"/>
  <c r="F11" i="645"/>
  <c r="F8" i="645"/>
  <c r="F12" i="645"/>
  <c r="F10" i="645"/>
  <c r="F9" i="645"/>
  <c r="O9" i="632" l="1"/>
  <c r="M9" i="632"/>
  <c r="O8" i="632"/>
  <c r="M8" i="632"/>
  <c r="N9" i="633"/>
  <c r="M9" i="633"/>
  <c r="N8" i="633"/>
  <c r="M8" i="633"/>
  <c r="O9" i="630"/>
  <c r="M9" i="630"/>
  <c r="O8" i="630"/>
  <c r="M8" i="630"/>
  <c r="O11" i="640"/>
  <c r="M11" i="640"/>
  <c r="O10" i="640"/>
  <c r="M10" i="640"/>
  <c r="O11" i="626"/>
  <c r="M11" i="626"/>
  <c r="O10" i="626"/>
  <c r="M10" i="626"/>
  <c r="O9" i="625"/>
  <c r="M9" i="625"/>
  <c r="O8" i="625"/>
  <c r="M8" i="625"/>
  <c r="E3" i="437"/>
  <c r="E2" i="437"/>
  <c r="O18" i="632" l="1"/>
  <c r="P18" i="632" s="1"/>
  <c r="Q18" i="632" s="1"/>
  <c r="R18" i="632" s="1"/>
  <c r="S18" i="632" s="1"/>
  <c r="T18" i="632" s="1"/>
  <c r="V18" i="632" s="1"/>
  <c r="R24" i="632"/>
  <c r="L20" i="632"/>
  <c r="L19" i="632"/>
  <c r="Y23" i="632"/>
  <c r="L23" i="632"/>
  <c r="L22" i="632"/>
  <c r="L21" i="632"/>
  <c r="X18" i="632" l="1"/>
  <c r="M12" i="550"/>
  <c r="Z250" i="471" l="1"/>
  <c r="Z249" i="471"/>
  <c r="Z248" i="471"/>
  <c r="Z247" i="471"/>
  <c r="Z246" i="471"/>
  <c r="Z245" i="471"/>
  <c r="Z244" i="471"/>
  <c r="Q244" i="471"/>
  <c r="Z243" i="471"/>
  <c r="Z242" i="471"/>
  <c r="Z241" i="471"/>
  <c r="Z240" i="471"/>
  <c r="Z239" i="471"/>
  <c r="Z238" i="471"/>
  <c r="Z237" i="471"/>
  <c r="H11" i="643"/>
  <c r="H7" i="643"/>
  <c r="L237" i="471"/>
  <c r="L240" i="471"/>
  <c r="L238" i="471"/>
  <c r="X243" i="471"/>
  <c r="L243" i="471"/>
  <c r="L241" i="471"/>
  <c r="L242" i="471"/>
  <c r="L239" i="471"/>
  <c r="F8" i="643"/>
  <c r="F10" i="643"/>
  <c r="F13" i="643"/>
  <c r="F9" i="643"/>
  <c r="F11" i="643"/>
  <c r="F12" i="643"/>
  <c r="H11" i="641" l="1"/>
  <c r="H7" i="641"/>
  <c r="Z232" i="471"/>
  <c r="Z231" i="471"/>
  <c r="Z230" i="471"/>
  <c r="Z229" i="471"/>
  <c r="Z228" i="471"/>
  <c r="Z227" i="471"/>
  <c r="Z226" i="471"/>
  <c r="Q226" i="471"/>
  <c r="Z225" i="471"/>
  <c r="Z224" i="471"/>
  <c r="Z223" i="471"/>
  <c r="Z222" i="471"/>
  <c r="Z221" i="471"/>
  <c r="Z220" i="471"/>
  <c r="Z219"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L23" i="640"/>
  <c r="F9" i="641"/>
  <c r="F10" i="641"/>
  <c r="F11" i="641"/>
  <c r="L20" i="640"/>
  <c r="X26" i="640"/>
  <c r="F13" i="641"/>
  <c r="L22" i="640"/>
  <c r="L26" i="640"/>
  <c r="L24" i="640"/>
  <c r="L25" i="640"/>
  <c r="F12" i="641"/>
  <c r="F8" i="641"/>
  <c r="L21" i="640"/>
  <c r="L223" i="471"/>
  <c r="L219" i="471"/>
  <c r="L224" i="471"/>
  <c r="L221" i="471"/>
  <c r="L222" i="471"/>
  <c r="X225" i="471"/>
  <c r="L220" i="471"/>
  <c r="L225" i="471"/>
  <c r="V19" i="640" l="1"/>
  <c r="W19" i="640" s="1"/>
  <c r="AA197" i="471" l="1"/>
  <c r="AI196" i="471"/>
  <c r="R183" i="471"/>
  <c r="V119" i="471"/>
  <c r="AF110" i="471"/>
  <c r="AE109" i="471"/>
  <c r="V109" i="471"/>
  <c r="Q149" i="471"/>
  <c r="Z148" i="471"/>
  <c r="Q131" i="471"/>
  <c r="Z130" i="471"/>
  <c r="Q92" i="471"/>
  <c r="Z91" i="471"/>
  <c r="Q167" i="471"/>
  <c r="Z166" i="471"/>
  <c r="AA165" i="471"/>
  <c r="Z80" i="471"/>
  <c r="Z79" i="471"/>
  <c r="Z78" i="471"/>
  <c r="Z77" i="471"/>
  <c r="Z76" i="471"/>
  <c r="Z75" i="471"/>
  <c r="Z74" i="471"/>
  <c r="Q74" i="471"/>
  <c r="Z73" i="471"/>
  <c r="Z72" i="471"/>
  <c r="Z71" i="471"/>
  <c r="Z70" i="471"/>
  <c r="Z69" i="471"/>
  <c r="Z68" i="471"/>
  <c r="Z67" i="471"/>
  <c r="Z62" i="471"/>
  <c r="Z61" i="471"/>
  <c r="Z60" i="471"/>
  <c r="Z59" i="471"/>
  <c r="Z58" i="471"/>
  <c r="Z57" i="471"/>
  <c r="Z56" i="471"/>
  <c r="Q56" i="471"/>
  <c r="Z55" i="471"/>
  <c r="Z54" i="471"/>
  <c r="Z53" i="471"/>
  <c r="Z52" i="471"/>
  <c r="Z51" i="471"/>
  <c r="Z50" i="471"/>
  <c r="Z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O17" i="630"/>
  <c r="P17" i="630" s="1"/>
  <c r="Q17" i="630" s="1"/>
  <c r="R17" i="630" s="1"/>
  <c r="S17" i="630" s="1"/>
  <c r="U17" i="630" s="1"/>
  <c r="V17" i="630" s="1"/>
  <c r="F9" i="635"/>
  <c r="F11" i="639"/>
  <c r="F10" i="635"/>
  <c r="F12" i="639"/>
  <c r="F11" i="635"/>
  <c r="F12" i="635"/>
  <c r="F8" i="639"/>
  <c r="F9" i="639"/>
  <c r="F13" i="639"/>
  <c r="F13" i="635"/>
  <c r="F10" i="639"/>
  <c r="F8" i="635"/>
  <c r="L163" i="471"/>
  <c r="X55" i="471"/>
  <c r="L52" i="471"/>
  <c r="L195" i="471"/>
  <c r="L90" i="471"/>
  <c r="L87" i="471"/>
  <c r="X73" i="471"/>
  <c r="X37" i="471"/>
  <c r="L147" i="471"/>
  <c r="Y165" i="471"/>
  <c r="L160" i="471"/>
  <c r="L192" i="471"/>
  <c r="L72" i="471"/>
  <c r="L70" i="471"/>
  <c r="L35" i="471"/>
  <c r="L108" i="471"/>
  <c r="L91" i="471"/>
  <c r="L182" i="471"/>
  <c r="L165" i="471"/>
  <c r="AH196" i="471"/>
  <c r="L181" i="471"/>
  <c r="L196" i="471"/>
  <c r="L144" i="471"/>
  <c r="L180" i="471"/>
  <c r="L106" i="471"/>
  <c r="L119" i="471"/>
  <c r="L178" i="471"/>
  <c r="L86" i="471"/>
  <c r="L34" i="471"/>
  <c r="L145" i="471"/>
  <c r="L71" i="471"/>
  <c r="Y147" i="471"/>
  <c r="L53" i="471"/>
  <c r="L142" i="471"/>
  <c r="L125" i="471"/>
  <c r="X91" i="471"/>
  <c r="L37" i="471"/>
  <c r="L162" i="471"/>
  <c r="L179" i="471"/>
  <c r="L104" i="471"/>
  <c r="Y182" i="471"/>
  <c r="L103" i="471"/>
  <c r="L36" i="471"/>
  <c r="L49" i="471"/>
  <c r="L130" i="471"/>
  <c r="L127" i="471"/>
  <c r="L166" i="471"/>
  <c r="L129" i="471"/>
  <c r="L68" i="471"/>
  <c r="Y129" i="471"/>
  <c r="L143" i="471"/>
  <c r="L164" i="471"/>
  <c r="X130" i="471"/>
  <c r="L32" i="471"/>
  <c r="L67" i="471"/>
  <c r="AD108" i="471"/>
  <c r="L31" i="471"/>
  <c r="L50" i="471"/>
  <c r="L88" i="471"/>
  <c r="L126" i="471"/>
  <c r="L124" i="471"/>
  <c r="L161" i="471"/>
  <c r="L54" i="471"/>
  <c r="L33" i="471"/>
  <c r="L73" i="471"/>
  <c r="L85" i="471"/>
  <c r="Y90" i="471"/>
  <c r="L194" i="471"/>
  <c r="X166" i="471"/>
  <c r="L51" i="471"/>
  <c r="L148" i="471"/>
  <c r="L109" i="471"/>
  <c r="X148" i="471"/>
  <c r="L193" i="471"/>
  <c r="L69" i="471"/>
  <c r="L55" i="471"/>
  <c r="L105" i="471"/>
  <c r="AC119" i="471"/>
  <c r="AC109" i="471"/>
  <c r="F12" i="637"/>
  <c r="F13" i="637"/>
  <c r="F10" i="637"/>
  <c r="F8" i="637"/>
  <c r="F9" i="637"/>
  <c r="F11" i="637"/>
  <c r="F12" i="636"/>
  <c r="F13" i="636"/>
  <c r="F10" i="636"/>
  <c r="F8" i="636"/>
  <c r="F11" i="636"/>
  <c r="F9" i="636"/>
  <c r="F12" i="638"/>
  <c r="F11" i="638"/>
  <c r="F13" i="638"/>
  <c r="F8" i="638"/>
  <c r="F9" i="638"/>
  <c r="F10" i="638"/>
  <c r="F9" i="634"/>
  <c r="F10" i="634"/>
  <c r="F11" i="634"/>
  <c r="F13" i="634"/>
  <c r="F12" i="634"/>
  <c r="F8" i="634"/>
  <c r="Z33" i="626" l="1"/>
  <c r="Z32" i="626"/>
  <c r="Z31" i="626"/>
  <c r="Z30" i="626"/>
  <c r="Z29" i="626"/>
  <c r="Z28" i="626"/>
  <c r="Z27" i="626"/>
  <c r="Q27" i="626"/>
  <c r="Z26" i="626"/>
  <c r="Z25" i="626"/>
  <c r="Z24" i="626"/>
  <c r="Z23" i="626"/>
  <c r="Z22" i="626"/>
  <c r="Z21" i="626"/>
  <c r="Z20" i="626"/>
  <c r="N19" i="626"/>
  <c r="O19" i="626" s="1"/>
  <c r="P19" i="626" s="1"/>
  <c r="Q19" i="626" s="1"/>
  <c r="R19" i="626" s="1"/>
  <c r="S19" i="626" s="1"/>
  <c r="U19" i="626" s="1"/>
  <c r="Z31" i="625"/>
  <c r="Z30" i="625"/>
  <c r="Z29" i="625"/>
  <c r="Z28" i="625"/>
  <c r="Z27" i="625"/>
  <c r="Z26" i="625"/>
  <c r="Z25" i="625"/>
  <c r="Q25" i="625"/>
  <c r="Z24" i="625"/>
  <c r="Z23" i="625"/>
  <c r="Z22" i="625"/>
  <c r="Z21" i="625"/>
  <c r="Z20" i="625"/>
  <c r="Z19" i="625"/>
  <c r="Z18" i="625"/>
  <c r="N17" i="625"/>
  <c r="O17" i="625" s="1"/>
  <c r="P17" i="625" s="1"/>
  <c r="Q17" i="625" s="1"/>
  <c r="R17" i="625" s="1"/>
  <c r="S17" i="625" s="1"/>
  <c r="U17" i="625" s="1"/>
  <c r="L23" i="625"/>
  <c r="L24" i="626"/>
  <c r="X26" i="626"/>
  <c r="L20" i="625"/>
  <c r="L19" i="625"/>
  <c r="L22" i="625"/>
  <c r="L25" i="626"/>
  <c r="L20" i="626"/>
  <c r="L24" i="625"/>
  <c r="L18" i="625"/>
  <c r="L22" i="626"/>
  <c r="L21" i="625"/>
  <c r="L21" i="626"/>
  <c r="L23" i="626"/>
  <c r="L26" i="626"/>
  <c r="X24" i="625"/>
  <c r="V19" i="626" l="1"/>
  <c r="W19" i="626" s="1"/>
  <c r="V17" i="625"/>
  <c r="W17" i="625" s="1"/>
  <c r="AA24" i="633"/>
  <c r="AI23" i="633"/>
  <c r="N18" i="633"/>
  <c r="R18" i="633" s="1"/>
  <c r="Y18" i="633" s="1"/>
  <c r="Z18" i="633" s="1"/>
  <c r="AA18" i="633" s="1"/>
  <c r="AB18" i="633" s="1"/>
  <c r="AC18" i="633" s="1"/>
  <c r="AE18" i="633" s="1"/>
  <c r="Q25" i="630"/>
  <c r="Z24" i="630"/>
  <c r="W17" i="630"/>
  <c r="X24" i="630"/>
  <c r="L23" i="630"/>
  <c r="L18" i="630"/>
  <c r="L22" i="633"/>
  <c r="L21" i="630"/>
  <c r="L24" i="630"/>
  <c r="L19" i="633"/>
  <c r="L19" i="630"/>
  <c r="L21" i="633"/>
  <c r="AH23" i="633"/>
  <c r="L23" i="633"/>
  <c r="Y23" i="630"/>
  <c r="L20" i="633"/>
  <c r="L20" i="630"/>
  <c r="AG18" i="633" l="1"/>
  <c r="M291" i="471" l="1"/>
  <c r="R306" i="471"/>
  <c r="P296" i="471"/>
  <c r="R301" i="471"/>
  <c r="R296" i="471"/>
  <c r="H11" i="618"/>
  <c r="H7" i="618"/>
  <c r="H11" i="617"/>
  <c r="H7" i="617"/>
  <c r="H11" i="616"/>
  <c r="H7" i="616"/>
  <c r="H11" i="614"/>
  <c r="H7" i="614"/>
  <c r="H339" i="471"/>
  <c r="E29" i="205"/>
  <c r="F29" i="205"/>
  <c r="E326" i="471"/>
  <c r="E331" i="471"/>
  <c r="F12" i="614"/>
  <c r="F9" i="614"/>
  <c r="F8" i="618"/>
  <c r="F10" i="618"/>
  <c r="F10" i="617"/>
  <c r="F11" i="618"/>
  <c r="F10" i="614"/>
  <c r="F13" i="614"/>
  <c r="F11" i="617"/>
  <c r="F13" i="617"/>
  <c r="F12" i="618"/>
  <c r="F8" i="617"/>
  <c r="F13" i="618"/>
  <c r="F9" i="617"/>
  <c r="F8" i="614"/>
  <c r="F12" i="617"/>
  <c r="F11" i="614"/>
  <c r="F9" i="618"/>
  <c r="F8" i="616"/>
  <c r="F9" i="616"/>
  <c r="F11" i="616"/>
  <c r="F13" i="616"/>
  <c r="F10" i="616"/>
  <c r="F12" i="616"/>
  <c r="M296" i="471"/>
  <c r="F340" i="471"/>
  <c r="F337" i="471"/>
  <c r="M301" i="471"/>
  <c r="F338" i="471"/>
  <c r="F341" i="471"/>
  <c r="F336" i="471"/>
  <c r="M306" i="471"/>
  <c r="F339" i="471"/>
</calcChain>
</file>

<file path=xl/sharedStrings.xml><?xml version="1.0" encoding="utf-8"?>
<sst xmlns="http://schemas.openxmlformats.org/spreadsheetml/2006/main" count="3494" uniqueCount="1175">
  <si>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</si>
  <si>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</si>
  <si>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</si>
  <si>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</si>
  <si>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</si>
  <si>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</si>
  <si>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</si>
  <si>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</si>
  <si>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</si>
  <si>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</si>
  <si>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</si>
  <si>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</si>
  <si>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</si>
  <si>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</si>
  <si>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</si>
  <si>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</si>
  <si>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</si>
  <si>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</si>
  <si>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</si>
  <si>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</si>
  <si>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</si>
  <si>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</si>
  <si>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</si>
  <si>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</si>
  <si>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</si>
  <si>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</si>
  <si>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</si>
  <si>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</si>
  <si>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</si>
  <si>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</si>
  <si>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</si>
  <si>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</si>
  <si>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</si>
  <si>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</si>
  <si>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</si>
  <si>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</si>
  <si>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</si>
  <si>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</si>
  <si>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</si>
  <si>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</si>
  <si>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</si>
  <si>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</si>
  <si>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</si>
  <si>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</si>
  <si>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</si>
  <si>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</si>
  <si>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</si>
  <si>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</si>
  <si>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</si>
  <si>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</si>
  <si>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</si>
  <si>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</si>
  <si>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</si>
  <si>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</si>
  <si>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</si>
  <si>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</si>
  <si>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</si>
  <si>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</si>
  <si>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</si>
  <si>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</si>
  <si>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</si>
  <si>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</si>
  <si>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</si>
  <si>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</si>
  <si>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</si>
  <si>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</si>
  <si>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</si>
  <si>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</si>
  <si>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</si>
  <si>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</si>
  <si>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</si>
  <si>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</si>
  <si>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</si>
  <si>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</si>
  <si>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</si>
  <si>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</si>
  <si>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</si>
  <si>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</si>
  <si>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</si>
  <si>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</si>
  <si>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</si>
  <si>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</si>
  <si>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</si>
  <si>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</si>
  <si>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</si>
  <si>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</si>
  <si>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</si>
  <si>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</si>
  <si>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</si>
  <si>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</si>
  <si>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</si>
  <si>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</si>
  <si>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</si>
  <si>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</si>
  <si>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</si>
  <si>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</si>
  <si>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</si>
  <si>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</si>
  <si>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</si>
  <si>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</si>
  <si>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</si>
  <si>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</si>
  <si>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</si>
  <si>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</si>
  <si>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</si>
  <si>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</si>
  <si>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</si>
  <si>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</si>
  <si>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</si>
  <si>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</si>
  <si>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</si>
  <si>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</si>
  <si>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</si>
  <si>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</si>
  <si>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</si>
  <si>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</si>
  <si>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</si>
  <si>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</si>
  <si>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</si>
  <si>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</si>
  <si>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</si>
  <si>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</si>
  <si>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</si>
  <si>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</si>
  <si>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</si>
  <si>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</si>
  <si>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</si>
  <si>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</si>
  <si>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</si>
  <si>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</si>
  <si>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</si>
  <si>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</si>
  <si>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</si>
  <si>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</si>
  <si>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</si>
  <si>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</si>
  <si>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</si>
  <si>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</si>
  <si>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</si>
  <si>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</si>
  <si>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</si>
  <si>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</si>
  <si>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</si>
  <si>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</si>
  <si>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</si>
  <si>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</si>
  <si>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</si>
  <si>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</si>
  <si>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</si>
  <si>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</si>
  <si>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</si>
  <si>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</si>
  <si>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</si>
  <si>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</si>
  <si>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</si>
  <si>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</si>
  <si>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</si>
  <si>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</si>
  <si>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</si>
  <si>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</si>
  <si>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</si>
  <si>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</si>
  <si>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</si>
  <si>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</si>
  <si>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</si>
  <si>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</si>
  <si>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</si>
  <si>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</si>
  <si>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</si>
  <si>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</si>
  <si>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</si>
  <si>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</si>
  <si>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</si>
  <si>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</si>
  <si>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</si>
  <si>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</si>
  <si>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</si>
  <si>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</si>
  <si>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</si>
  <si>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</si>
  <si>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</si>
  <si>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</si>
  <si>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</si>
  <si>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</si>
  <si>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</si>
  <si>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</si>
  <si>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</si>
  <si>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</si>
  <si>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</si>
  <si>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</si>
  <si>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</si>
  <si>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</si>
  <si>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</si>
  <si>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</si>
  <si>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</si>
  <si>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</si>
  <si>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</si>
  <si>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</si>
  <si>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</si>
  <si>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</si>
  <si>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</si>
  <si>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</si>
  <si>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</si>
  <si>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</si>
  <si>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</si>
  <si>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</si>
  <si>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</si>
  <si>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</si>
  <si>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</si>
  <si>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</si>
  <si>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</si>
  <si>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</si>
  <si>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</si>
  <si>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</si>
  <si>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</si>
  <si>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</si>
  <si>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</si>
  <si>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</si>
  <si>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</si>
  <si>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</si>
  <si>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</si>
  <si>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</si>
  <si>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</si>
  <si>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</si>
  <si>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</si>
  <si>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</si>
  <si>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</si>
  <si>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</si>
  <si>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</si>
  <si>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</si>
  <si>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</si>
  <si>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</si>
  <si>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</si>
  <si>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</si>
  <si>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</si>
  <si>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</si>
  <si>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</si>
  <si>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</si>
  <si>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</si>
  <si>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</si>
  <si>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</si>
  <si>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</si>
  <si>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</si>
  <si>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</si>
  <si>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</si>
  <si>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</si>
  <si>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</si>
  <si>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</si>
  <si>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</si>
  <si>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</si>
  <si>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</si>
  <si>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</si>
  <si>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</si>
  <si>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</si>
  <si>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</si>
  <si>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</si>
  <si>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</si>
  <si>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</si>
  <si>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</si>
  <si>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</si>
  <si>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</si>
  <si>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</si>
  <si>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</si>
  <si>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</si>
  <si>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</si>
  <si>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</si>
  <si>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</si>
  <si>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</si>
  <si>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</si>
  <si>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</si>
  <si>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</si>
  <si>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</si>
  <si>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</si>
  <si>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</si>
  <si>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</si>
  <si>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</si>
  <si>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</si>
  <si>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</si>
  <si>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</si>
  <si>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</si>
  <si>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</si>
  <si>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</si>
  <si>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</si>
  <si>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</si>
  <si>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</si>
  <si>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</si>
  <si>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</si>
  <si>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</si>
  <si>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</si>
  <si>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</si>
  <si>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</si>
  <si>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</si>
  <si>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</si>
  <si>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</si>
  <si>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</si>
  <si>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</si>
  <si>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</si>
  <si>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</si>
  <si>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</si>
  <si>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</si>
  <si>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</si>
  <si>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</si>
  <si>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</si>
  <si>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</si>
  <si>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</si>
  <si>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</si>
  <si>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</si>
  <si>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</si>
  <si>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</si>
  <si>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</si>
  <si>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</si>
  <si>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</si>
  <si>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</si>
  <si>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</si>
  <si>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</si>
  <si>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</si>
  <si>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</si>
  <si>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</si>
  <si>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</si>
  <si>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</si>
  <si>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</si>
  <si>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</si>
  <si>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</si>
  <si>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</si>
  <si>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</si>
  <si>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</si>
  <si>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</si>
  <si>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</si>
  <si>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</si>
  <si>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</si>
  <si>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</si>
  <si>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</si>
  <si>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</si>
  <si>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</si>
  <si>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</si>
  <si>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</si>
  <si>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</si>
  <si>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</si>
  <si>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</si>
  <si>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</si>
  <si>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</si>
  <si>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</si>
  <si>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</si>
  <si>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</si>
  <si>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</si>
  <si>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</si>
  <si>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</si>
  <si>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</si>
  <si>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</si>
  <si>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</si>
  <si>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</si>
  <si>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</si>
  <si>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</si>
  <si>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</si>
  <si>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</si>
  <si>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</si>
  <si>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</si>
  <si>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</si>
  <si>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</si>
  <si>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</si>
  <si>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</si>
  <si>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</si>
  <si>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</si>
  <si>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</si>
  <si>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</si>
  <si>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</si>
  <si>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</si>
  <si>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</si>
  <si>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</si>
  <si>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</si>
  <si>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</si>
  <si>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</si>
  <si>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</si>
  <si>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</si>
  <si>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</si>
  <si>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</si>
  <si>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</si>
  <si>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</si>
  <si>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</si>
  <si>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</si>
  <si>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</si>
  <si>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</si>
  <si>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</si>
  <si>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</si>
  <si>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</si>
  <si>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</si>
  <si>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</si>
  <si>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</si>
  <si>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</si>
  <si>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</si>
  <si>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</si>
  <si>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</si>
  <si>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</si>
  <si>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</si>
  <si>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</si>
  <si>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</si>
  <si>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</si>
  <si>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</si>
  <si>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</si>
  <si>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</si>
  <si>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</si>
  <si>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</si>
  <si>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</si>
  <si>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</si>
  <si>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</si>
  <si>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</si>
  <si>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</si>
  <si>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</si>
  <si>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</si>
  <si>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</si>
  <si>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</si>
  <si>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</si>
  <si>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</si>
  <si>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</si>
  <si>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</si>
  <si>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</si>
  <si>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</si>
  <si>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</si>
  <si>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</si>
  <si>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</si>
  <si>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</si>
  <si>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</si>
  <si>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</si>
  <si>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</si>
  <si>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</si>
  <si>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</si>
  <si>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</si>
  <si>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</si>
  <si>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</si>
  <si>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</si>
  <si>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</si>
  <si>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</si>
  <si>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</si>
  <si>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</si>
  <si>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</si>
  <si>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</si>
  <si>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</si>
  <si>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</si>
  <si>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</si>
  <si>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</si>
  <si>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</si>
  <si>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</si>
  <si>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</si>
  <si>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</si>
  <si>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</si>
  <si>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</si>
  <si>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</si>
  <si>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</si>
  <si>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</si>
  <si>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</si>
  <si>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</si>
  <si>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</si>
  <si>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</si>
  <si>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</si>
  <si>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</si>
  <si>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</si>
  <si>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</si>
  <si>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</si>
  <si>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</si>
  <si>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</si>
  <si>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</si>
  <si>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</si>
  <si>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</si>
  <si>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</si>
  <si>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</si>
  <si>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</si>
  <si>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</si>
  <si>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</si>
  <si>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</si>
  <si>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</si>
  <si>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</si>
  <si>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</si>
  <si>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</si>
  <si>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</si>
  <si>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</si>
  <si>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</si>
  <si>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</si>
  <si>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</si>
  <si>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</si>
  <si>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</si>
  <si>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</si>
  <si>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</si>
  <si>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</si>
  <si>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</si>
  <si>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</si>
  <si>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</si>
  <si>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</si>
  <si>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</si>
  <si>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</si>
  <si>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</si>
  <si>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</si>
  <si>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</si>
  <si>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</si>
  <si>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</si>
  <si>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</si>
  <si>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</si>
  <si>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</si>
  <si>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</si>
  <si>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</si>
  <si>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</si>
  <si>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</si>
  <si>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</si>
  <si>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</si>
  <si>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</si>
  <si>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</si>
  <si>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</si>
  <si>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</si>
  <si>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</si>
  <si>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</si>
  <si>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</si>
  <si>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</si>
  <si>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</si>
  <si>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</si>
  <si>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</si>
  <si>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</si>
  <si>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</si>
  <si>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</si>
  <si>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</si>
  <si>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</si>
  <si>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</si>
  <si>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</si>
  <si>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</si>
  <si>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</si>
  <si>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</si>
  <si>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</si>
  <si>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</si>
  <si>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</si>
  <si>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</si>
  <si>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</si>
  <si>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</si>
  <si>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</si>
  <si>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</si>
  <si>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</si>
  <si>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</si>
  <si>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</si>
  <si>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</si>
  <si>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</si>
  <si>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</si>
  <si>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</si>
  <si>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</si>
  <si>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</si>
  <si>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</si>
  <si>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</si>
  <si>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</si>
  <si>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</si>
  <si>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</si>
  <si>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</si>
  <si>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</si>
  <si>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</si>
  <si>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</si>
  <si>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</si>
  <si>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</si>
  <si>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</si>
  <si>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</si>
  <si>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</si>
  <si>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</si>
  <si>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</si>
  <si>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</si>
  <si>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</si>
  <si>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</si>
  <si>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</si>
  <si>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</si>
  <si>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</si>
  <si>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</si>
  <si>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</si>
  <si>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</si>
  <si>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</si>
  <si>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</si>
  <si>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</si>
  <si>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</si>
  <si>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</si>
  <si>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</si>
  <si>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</si>
  <si>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</si>
  <si>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</si>
  <si>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</si>
  <si>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</si>
  <si>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</si>
  <si>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</si>
  <si>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</si>
  <si>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</si>
  <si>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</si>
  <si>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</si>
  <si>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</si>
  <si>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</si>
  <si>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</si>
  <si>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</si>
  <si>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</si>
  <si>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</si>
  <si>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</si>
  <si>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</si>
  <si>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</si>
  <si>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</si>
  <si>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</si>
  <si>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</si>
  <si>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</si>
  <si>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</si>
  <si>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</si>
  <si>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</si>
  <si>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</si>
  <si>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</si>
  <si>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</si>
  <si>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</si>
  <si>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</si>
  <si>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</si>
  <si>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</si>
  <si>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</si>
  <si>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</si>
  <si>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</si>
  <si>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</si>
  <si>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</si>
  <si>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</si>
  <si>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</si>
  <si>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</si>
  <si>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</si>
  <si>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</si>
  <si>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</si>
  <si>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</si>
  <si>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</si>
  <si>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</si>
  <si>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</si>
  <si>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</si>
  <si>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</si>
  <si>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</si>
  <si>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</si>
  <si>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</si>
  <si>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</si>
  <si>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</si>
  <si>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</si>
  <si>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</si>
  <si>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</si>
  <si>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</si>
  <si>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</si>
  <si>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</si>
  <si>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</si>
  <si>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</si>
  <si>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</si>
  <si>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</si>
  <si>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</si>
  <si>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</si>
  <si>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</si>
  <si>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</si>
  <si>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</si>
  <si>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</si>
  <si>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</si>
  <si>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</si>
  <si>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</si>
  <si>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</si>
  <si>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</si>
  <si>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</si>
  <si>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</si>
  <si>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</si>
  <si>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</si>
  <si>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</si>
  <si>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</si>
  <si>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</si>
  <si>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</si>
  <si>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</si>
  <si>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</si>
  <si>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</si>
  <si>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</si>
  <si>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</si>
  <si>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</si>
  <si>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</si>
  <si>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</si>
  <si>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</si>
  <si>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</si>
  <si>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</si>
  <si>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</si>
  <si>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</si>
  <si>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</si>
  <si>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</si>
  <si>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</si>
  <si>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</si>
  <si>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</si>
  <si>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</si>
  <si>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</si>
  <si>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</si>
  <si>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</si>
  <si>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</si>
  <si>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</si>
  <si>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</si>
  <si>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</si>
  <si>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</si>
  <si>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</si>
  <si>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</si>
  <si>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</si>
  <si>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</si>
  <si>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</si>
  <si>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</si>
  <si>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</si>
  <si>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</si>
  <si>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</si>
  <si>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</si>
  <si>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</si>
  <si>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</si>
  <si>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</si>
  <si>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</si>
  <si>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</si>
  <si>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</si>
  <si>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</si>
  <si>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</si>
  <si>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</si>
  <si>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</si>
  <si>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</si>
  <si>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</si>
  <si>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</si>
  <si>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</si>
  <si>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</si>
  <si>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</si>
  <si>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</si>
  <si>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</si>
  <si>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</si>
  <si>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</si>
  <si>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charset val="204"/>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</si>
  <si>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</si>
  <si>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</si>
  <si>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</si>
  <si>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</si>
  <si>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</si>
  <si>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</si>
  <si>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</si>
  <si>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</si>
  <si>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</si>
  <si>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</si>
  <si>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</si>
  <si>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</si>
  <si>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</si>
  <si>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</si>
  <si>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charset val="204"/>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</si>
  <si>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</si>
  <si>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</si>
  <si>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charset val="204"/>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</si>
  <si>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</si>
  <si>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</si>
  <si>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</si>
  <si>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</si>
  <si>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</si>
  <si>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</si>
  <si>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</si>
  <si>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charset val="204"/>
      </rPr>
      <t>1</t>
    </r>
  </si>
  <si>
    <r>
      <t>Форма 4.10.5 Информация о предложении величин тарифов на подключение к системе теплоснабжения</t>
    </r>
    <r>
      <rPr>
        <vertAlign val="superscript"/>
        <sz val="10"/>
        <rFont val="Tahoma"/>
        <family val="2"/>
        <charset val="204"/>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</si>
  <si>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</si>
  <si>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</si>
  <si>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</si>
  <si>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</si>
  <si>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</si>
  <si>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</si>
  <si>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</si>
  <si>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</si>
  <si>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</si>
  <si>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</si>
  <si>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</si>
  <si>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</si>
  <si>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</si>
  <si>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</si>
  <si>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</si>
  <si>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</si>
  <si>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</si>
  <si>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</si>
  <si>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</si>
  <si>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</si>
  <si>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</si>
  <si>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</si>
  <si>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</si>
  <si>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</si>
  <si>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</si>
  <si>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</si>
  <si>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</si>
  <si>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</si>
  <si>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</si>
  <si>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</si>
  <si>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Город Кандалакша</t>
  </si>
  <si>
    <t>47608101</t>
  </si>
  <si>
    <t>Зареченское сельское поселение</t>
  </si>
  <si>
    <t>47608407</t>
  </si>
  <si>
    <t>Поселок Зеленоборский</t>
  </si>
  <si>
    <t>47608158</t>
  </si>
  <si>
    <t>Ковдорский муниципальный округ</t>
  </si>
  <si>
    <t>47517000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</si>
  <si>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</si>
  <si>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</si>
  <si>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</si>
  <si>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</si>
  <si>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</si>
  <si>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</si>
  <si>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</si>
  <si>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</si>
  <si>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</si>
  <si>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</si>
  <si>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</si>
  <si>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</si>
  <si>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</si>
  <si>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</si>
  <si>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</si>
  <si>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</si>
  <si>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</si>
  <si>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</si>
  <si>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</si>
  <si>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</si>
  <si>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</si>
  <si>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</si>
  <si>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</si>
  <si>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</si>
  <si>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</si>
  <si>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</si>
  <si>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</si>
  <si>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</si>
  <si>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</si>
  <si>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</si>
  <si>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</si>
  <si>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</si>
  <si>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</si>
  <si>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</si>
  <si>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</si>
  <si>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</si>
  <si>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</si>
  <si>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</si>
  <si>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</si>
  <si>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</si>
  <si>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</si>
  <si>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</si>
  <si>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</si>
  <si>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</si>
  <si>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</si>
  <si>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</si>
  <si>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</si>
  <si>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</si>
  <si>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</si>
  <si>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</si>
  <si>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</si>
  <si>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</si>
  <si>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</si>
  <si>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</si>
  <si>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</si>
  <si>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</si>
  <si>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</si>
  <si>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</si>
  <si>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</si>
  <si>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</si>
  <si>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</si>
  <si>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</si>
  <si>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</si>
  <si>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</si>
  <si>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</si>
  <si>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01.01.2024</t>
  </si>
  <si>
    <t>31.12.2024</t>
  </si>
  <si>
    <t>REGION_ID</t>
  </si>
  <si>
    <t>REGION_NAME</t>
  </si>
  <si>
    <t>RST_ORG_ID</t>
  </si>
  <si>
    <t>ORG_NAME</t>
  </si>
  <si>
    <t>INN_NAME</t>
  </si>
  <si>
    <t>KPP_NAME</t>
  </si>
  <si>
    <t>ORG_START_DATE</t>
  </si>
  <si>
    <t>ORG_END_DATE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</si>
  <si>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</si>
  <si>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</si>
  <si>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</si>
  <si>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</si>
  <si>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</si>
  <si>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</si>
  <si>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</si>
  <si>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</si>
  <si>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</si>
  <si>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</si>
  <si>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</si>
  <si>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</si>
  <si>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</si>
  <si>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</si>
  <si>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</si>
  <si>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</si>
  <si>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</si>
  <si>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</si>
  <si>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</si>
  <si>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</si>
  <si>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</si>
  <si>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</si>
  <si>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</si>
  <si>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</si>
  <si>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</si>
  <si>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</si>
  <si>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</si>
  <si>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</si>
  <si>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</si>
  <si>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</si>
  <si>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</si>
  <si>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</si>
  <si>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</si>
  <si>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</si>
  <si>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</si>
  <si>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</si>
  <si>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</si>
  <si>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</si>
  <si>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</si>
  <si>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</si>
  <si>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</si>
  <si>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</si>
  <si>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</si>
  <si>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</si>
  <si>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</si>
  <si>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</si>
  <si>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</si>
  <si>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</si>
  <si>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</si>
  <si>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</si>
  <si>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</si>
  <si>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</si>
  <si>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</si>
  <si>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</si>
  <si>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</si>
  <si>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</si>
  <si>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</si>
  <si>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</si>
  <si>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</si>
  <si>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</si>
  <si>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</si>
  <si>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</si>
  <si>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</si>
  <si>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</si>
  <si>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</si>
  <si>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</si>
  <si>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</si>
  <si>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</si>
  <si>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</si>
  <si>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</si>
  <si>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</si>
  <si>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</si>
  <si>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</si>
  <si>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</si>
  <si>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</si>
  <si>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</si>
  <si>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</si>
  <si>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</si>
  <si>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</si>
  <si>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</si>
  <si>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</si>
  <si>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</si>
  <si>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</si>
  <si>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</si>
  <si>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</si>
  <si>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</si>
  <si>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</si>
  <si>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</si>
  <si>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</si>
  <si>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</si>
  <si>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</si>
  <si>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</si>
  <si>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</si>
  <si>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</si>
  <si>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</si>
  <si>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</si>
  <si>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</si>
  <si>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</si>
  <si>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</si>
  <si>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</si>
  <si>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</si>
  <si>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</si>
  <si>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</si>
  <si>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</si>
  <si>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</si>
  <si>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</si>
  <si>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</si>
  <si>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</si>
  <si>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</si>
  <si>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</si>
  <si>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</si>
  <si>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</si>
  <si>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</si>
  <si>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</si>
  <si>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</si>
  <si>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</si>
  <si>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</si>
  <si>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</si>
  <si>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</si>
  <si>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</si>
  <si>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</si>
  <si>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</si>
  <si>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</si>
  <si>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</si>
  <si>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</si>
  <si>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</si>
  <si>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</si>
  <si>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</si>
  <si>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</si>
  <si>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</si>
  <si>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</si>
  <si>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</si>
  <si>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</si>
  <si>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</si>
  <si>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</si>
  <si>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</si>
  <si>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</si>
  <si>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</si>
  <si>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</si>
  <si>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</si>
  <si>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</si>
  <si>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</si>
  <si>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</si>
  <si>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</si>
  <si>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</si>
  <si>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</si>
  <si>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</si>
  <si>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</si>
  <si>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</si>
  <si>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</si>
  <si>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</si>
  <si>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</si>
  <si>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</si>
  <si>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</si>
  <si>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</si>
  <si>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</si>
  <si>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</si>
  <si>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</si>
  <si>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</si>
  <si>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</si>
  <si>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</si>
  <si>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</si>
  <si>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</si>
  <si>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</si>
  <si>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</si>
  <si>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</si>
  <si>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</si>
  <si>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</si>
  <si>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</si>
  <si>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</si>
  <si>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</si>
  <si>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</si>
  <si>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</si>
  <si>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</si>
  <si>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</si>
  <si>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</si>
  <si>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</si>
  <si>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</si>
  <si>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</si>
  <si>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</si>
  <si>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</si>
  <si>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</si>
  <si>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</si>
  <si>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</si>
  <si>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</si>
  <si>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</si>
  <si>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</si>
  <si>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</si>
  <si>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</si>
  <si>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</si>
  <si>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</si>
  <si>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</si>
  <si>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</si>
  <si>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</si>
  <si>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</si>
  <si>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</si>
  <si>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</si>
  <si>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</si>
  <si>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</si>
  <si>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</si>
  <si>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</si>
  <si>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</si>
  <si>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</si>
  <si>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</si>
  <si>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</si>
  <si>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</si>
  <si>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</si>
  <si>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</si>
  <si>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</si>
  <si>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</si>
  <si>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</si>
  <si>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</si>
  <si>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</si>
  <si>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</si>
  <si>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</si>
  <si>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</si>
  <si>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</si>
  <si>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</si>
  <si>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</si>
  <si>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</si>
  <si>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</si>
  <si>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</si>
  <si>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</si>
  <si>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</si>
  <si>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</si>
  <si>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</si>
  <si>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</si>
  <si>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</si>
  <si>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</si>
  <si>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</si>
  <si>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</si>
  <si>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</si>
  <si>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</si>
  <si>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</si>
  <si>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</si>
  <si>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</si>
  <si>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</si>
  <si>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</si>
  <si>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</si>
  <si>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</si>
  <si>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</si>
  <si>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</si>
  <si>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</si>
  <si>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</si>
  <si>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WARM</t>
  </si>
  <si>
    <t>28.04.2023</t>
  </si>
  <si>
    <t>184355, Мурманская обл., пос. Мурмаши, ул. Советская, д.2</t>
  </si>
  <si>
    <t>город Апатиты, город Апатиты (47519000);</t>
  </si>
  <si>
    <t>город Кировск, город Кировск (47522000);</t>
  </si>
  <si>
    <t>Печенгский муниципальный округ, Печенгский муниципальный округ (47515000);</t>
  </si>
  <si>
    <t>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</si>
  <si>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t>
  </si>
  <si>
    <t>одноставочный тариф на тепловую энергию, для потребителей ПАО "ТГК-1", получающих тепловую энергию на коллекторах в воде</t>
  </si>
  <si>
    <t>1.2</t>
  </si>
  <si>
    <t>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t>
  </si>
  <si>
    <t>одноставочный тариф на услуги по передаче тепловой энергии по сетям ПАО "ТГК-1"</t>
  </si>
  <si>
    <t>одноставочный тариф на тепловую энергию в воде, для потребителей присоединенных к тепловым сетям ПАО "ТГК-1" город Апатиты с подведомственной территорией</t>
  </si>
  <si>
    <t>13.2</t>
  </si>
  <si>
    <t>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t>
  </si>
  <si>
    <t>Тариф на горячую воду в открытых системах теплоснабжения поставляемую потребителям на коллекторах ПАО "ТГК-1"</t>
  </si>
  <si>
    <t>5.2</t>
  </si>
  <si>
    <t>Тариф на горячую воду в открытых системах теплоснабжения поставляемую потребителям, присоединенным к тепловым сетям ПАО "ТГК-1"</t>
  </si>
  <si>
    <t>61-04/30</t>
  </si>
  <si>
    <t>29.04.2022</t>
  </si>
  <si>
    <t>04/10-11/7КТ</t>
  </si>
  <si>
    <t>2.2</t>
  </si>
  <si>
    <t>4.2</t>
  </si>
  <si>
    <t>6.2</t>
  </si>
  <si>
    <t>7.2</t>
  </si>
  <si>
    <t>2.3</t>
  </si>
  <si>
    <t>4.3</t>
  </si>
  <si>
    <t>5.3</t>
  </si>
  <si>
    <t>6.3</t>
  </si>
  <si>
    <t>7.3</t>
  </si>
  <si>
    <t>2.4</t>
  </si>
  <si>
    <t>4.4</t>
  </si>
  <si>
    <t>5.4</t>
  </si>
  <si>
    <t>6.4</t>
  </si>
  <si>
    <t>7.4</t>
  </si>
  <si>
    <t>2.5</t>
  </si>
  <si>
    <t>4.5</t>
  </si>
  <si>
    <t>5.5</t>
  </si>
  <si>
    <t>6.5</t>
  </si>
  <si>
    <t>7.5</t>
  </si>
  <si>
    <t>2.6</t>
  </si>
  <si>
    <t>4.6</t>
  </si>
  <si>
    <t>5.6</t>
  </si>
  <si>
    <t>6.6</t>
  </si>
  <si>
    <t>7.6</t>
  </si>
  <si>
    <t>2.7</t>
  </si>
  <si>
    <t>4.7</t>
  </si>
  <si>
    <t>5.7</t>
  </si>
  <si>
    <t>6.7</t>
  </si>
  <si>
    <t>7.7</t>
  </si>
  <si>
    <t>2.8</t>
  </si>
  <si>
    <t>4.8</t>
  </si>
  <si>
    <t>5.8</t>
  </si>
  <si>
    <t>6.8</t>
  </si>
  <si>
    <t>7.8</t>
  </si>
  <si>
    <t>2.9</t>
  </si>
  <si>
    <t>4.9</t>
  </si>
  <si>
    <t>5.9</t>
  </si>
  <si>
    <t>6.9</t>
  </si>
  <si>
    <t>7.9</t>
  </si>
  <si>
    <t>Инвестиционная программа Апатитской ТЭЦ филиала "Кольский" ПАО "ТГК-1" на 2023-2027 гг.</t>
  </si>
  <si>
    <t>https://portal.eias.ru/Portal/DownloadPage.aspx?type=12&amp;guid=dfde1a74-0e0d-4a4e-8c2b-92c6e9ae477f</t>
  </si>
  <si>
    <t>https://portal.eias.ru/Portal/DownloadPage.aspx?type=12&amp;guid=425cb33d-5680-4c69-9d83-0acd01e50c42</t>
  </si>
  <si>
    <t>Изменения в ранее раскрытой информации от 05.05.2022 г.</t>
  </si>
  <si>
    <t>ЖКС № 9 ФГБУ "ЦЖКУ" МО РФ (по ВМФ)</t>
  </si>
  <si>
    <t>519045002</t>
  </si>
  <si>
    <t>КОМИТЕТ ПО ТАРИФНОМУ РЕГУЛИРОВАНИЮ МУРМАНСКОЙ ОБЛАСТИ</t>
  </si>
  <si>
    <t>5190127403</t>
  </si>
  <si>
    <t>17-01-2025 00:00:00</t>
  </si>
  <si>
    <t>01-10-2024 00:00:00</t>
  </si>
  <si>
    <t>29-10-2024 00:00:00</t>
  </si>
  <si>
    <t>31749269</t>
  </si>
  <si>
    <t>ООО "Тепло Людям.Кандалакша"</t>
  </si>
  <si>
    <t>5190083026</t>
  </si>
  <si>
    <t>19-03-2020 00:00:00</t>
  </si>
  <si>
    <t>03.02.2025 14:29:32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</si>
</sst>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8">
    <font>
      <sz val="9"/>
      <color indexed="11"/>
      <name val="Tahoma"/>
      <family val="2"/>
      <charset val="204"/>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sz val="1"/>
      <name val="Webdings2"/>
      <charset val="204"/>
    </font>
    <font>
      <b/>
      <sz val="1"/>
      <name val="Tahoma"/>
      <family val="2"/>
      <charset val="204"/>
    </font>
    <font>
      <sz val="1"/>
      <color indexed="10"/>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02">
    <xf numFmtId="49" fontId="0" fillId="0" borderId="0" applyBorder="0">
      <alignment vertical="top"/>
    </xf>
    <xf numFmtId="0" fontId="3" fillId="0" borderId="0"/>
    <xf numFmtId="170" fontId="3" fillId="0" borderId="0"/>
    <xf numFmtId="0" fontId="39" fillId="0" borderId="0"/>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38" fontId="30" fillId="0" borderId="0">
      <alignment vertical="top"/>
    </xf>
    <xf numFmtId="168" fontId="4" fillId="0" borderId="0" applyFont="0" applyFill="0" applyBorder="0" applyAlignment="0" applyProtection="0"/>
    <xf numFmtId="172" fontId="6" fillId="2" borderId="0">
      <protection locked="0"/>
    </xf>
    <xf numFmtId="0" fontId="15" fillId="0" borderId="0" applyFill="0" applyBorder="0" applyProtection="0">
      <alignment vertical="center"/>
    </xf>
    <xf numFmtId="169" fontId="6" fillId="2" borderId="0">
      <protection locked="0"/>
    </xf>
    <xf numFmtId="173" fontId="6" fillId="2"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7" fillId="0" borderId="0" applyNumberFormat="0" applyFill="0" applyBorder="0" applyAlignment="0" applyProtection="0"/>
    <xf numFmtId="0" fontId="5" fillId="0" borderId="0"/>
    <xf numFmtId="0" fontId="15" fillId="0" borderId="0" applyFill="0" applyBorder="0" applyProtection="0">
      <alignment vertical="center"/>
    </xf>
    <xf numFmtId="0" fontId="15" fillId="0" borderId="0" applyFill="0" applyBorder="0" applyProtection="0">
      <alignment vertical="center"/>
    </xf>
    <xf numFmtId="49" fontId="38" fillId="4" borderId="2" applyNumberFormat="0">
      <alignment horizontal="center" vertical="center"/>
    </xf>
    <xf numFmtId="0" fontId="13" fillId="5" borderId="1" applyNumberFormat="0" applyAlignment="0" applyProtection="0"/>
    <xf numFmtId="0" fontId="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7" fillId="0" borderId="0" applyBorder="0">
      <alignment horizontal="center" vertical="center" wrapText="1"/>
    </xf>
    <xf numFmtId="0" fontId="8" fillId="0" borderId="3" applyBorder="0">
      <alignment horizontal="center" vertical="center" wrapText="1"/>
    </xf>
    <xf numFmtId="4" fontId="6" fillId="2" borderId="4" applyBorder="0">
      <alignment horizontal="right"/>
    </xf>
    <xf numFmtId="49" fontId="6" fillId="0" borderId="0" applyBorder="0">
      <alignment vertical="top"/>
    </xf>
    <xf numFmtId="0" fontId="21" fillId="0" borderId="0"/>
    <xf numFmtId="0" fontId="70" fillId="0" borderId="0"/>
    <xf numFmtId="0" fontId="71" fillId="0" borderId="0"/>
    <xf numFmtId="0" fontId="2" fillId="0" borderId="0"/>
    <xf numFmtId="0" fontId="37" fillId="6" borderId="0" applyNumberFormat="0" applyBorder="0" applyAlignment="0">
      <alignment horizontal="left" vertical="center"/>
    </xf>
    <xf numFmtId="49" fontId="6" fillId="0" borderId="0" applyBorder="0">
      <alignment vertical="top"/>
    </xf>
    <xf numFmtId="49" fontId="37" fillId="0" borderId="0" applyBorder="0">
      <alignment vertical="top"/>
    </xf>
    <xf numFmtId="49" fontId="6" fillId="6" borderId="0" applyBorder="0">
      <alignment vertical="top"/>
    </xf>
    <xf numFmtId="49" fontId="34" fillId="7" borderId="0" applyBorder="0">
      <alignment vertical="top"/>
    </xf>
    <xf numFmtId="0" fontId="2" fillId="0" borderId="0"/>
    <xf numFmtId="49" fontId="6" fillId="0" borderId="0" applyBorder="0">
      <alignment vertical="top"/>
    </xf>
    <xf numFmtId="0" fontId="21" fillId="0" borderId="0"/>
    <xf numFmtId="49" fontId="6" fillId="0" borderId="0" applyBorder="0">
      <alignment vertical="top"/>
    </xf>
    <xf numFmtId="0" fontId="2" fillId="0" borderId="0"/>
    <xf numFmtId="49" fontId="6" fillId="0" borderId="0" applyBorder="0">
      <alignment vertical="top"/>
    </xf>
    <xf numFmtId="0" fontId="2" fillId="0" borderId="0"/>
    <xf numFmtId="0" fontId="6" fillId="0" borderId="0">
      <alignment horizontal="left" vertical="center"/>
    </xf>
    <xf numFmtId="0" fontId="2" fillId="0" borderId="0"/>
    <xf numFmtId="0" fontId="2" fillId="0" borderId="0"/>
    <xf numFmtId="0" fontId="21" fillId="0" borderId="0"/>
    <xf numFmtId="0" fontId="87" fillId="0" borderId="0" applyNumberFormat="0" applyFill="0" applyBorder="0" applyAlignment="0" applyProtection="0"/>
    <xf numFmtId="0" fontId="88" fillId="0" borderId="36" applyNumberFormat="0" applyFill="0" applyAlignment="0" applyProtection="0"/>
    <xf numFmtId="0" fontId="89" fillId="0" borderId="37" applyNumberFormat="0" applyFill="0" applyAlignment="0" applyProtection="0"/>
    <xf numFmtId="0" fontId="90" fillId="0" borderId="38" applyNumberFormat="0" applyFill="0" applyAlignment="0" applyProtection="0"/>
    <xf numFmtId="0" fontId="90" fillId="0" borderId="0" applyNumberFormat="0" applyFill="0" applyBorder="0" applyAlignment="0" applyProtection="0"/>
    <xf numFmtId="0" fontId="91" fillId="15" borderId="0" applyNumberFormat="0" applyBorder="0" applyAlignment="0" applyProtection="0"/>
    <xf numFmtId="0" fontId="92" fillId="16" borderId="0" applyNumberFormat="0" applyBorder="0" applyAlignment="0" applyProtection="0"/>
    <xf numFmtId="0" fontId="93" fillId="17" borderId="0" applyNumberFormat="0" applyBorder="0" applyAlignment="0" applyProtection="0"/>
    <xf numFmtId="0" fontId="94" fillId="18" borderId="39" applyNumberFormat="0" applyAlignment="0" applyProtection="0"/>
    <xf numFmtId="0" fontId="95" fillId="18" borderId="40" applyNumberFormat="0" applyAlignment="0" applyProtection="0"/>
    <xf numFmtId="0" fontId="96" fillId="0" borderId="41" applyNumberFormat="0" applyFill="0" applyAlignment="0" applyProtection="0"/>
    <xf numFmtId="0" fontId="97" fillId="19" borderId="42" applyNumberFormat="0" applyAlignment="0" applyProtection="0"/>
    <xf numFmtId="0" fontId="98" fillId="0" borderId="0" applyNumberFormat="0" applyFill="0" applyBorder="0" applyAlignment="0" applyProtection="0"/>
    <xf numFmtId="0" fontId="37" fillId="20" borderId="43" applyNumberFormat="0" applyFont="0" applyAlignment="0" applyProtection="0"/>
    <xf numFmtId="0" fontId="99" fillId="0" borderId="0" applyNumberFormat="0" applyFill="0" applyBorder="0" applyAlignment="0" applyProtection="0"/>
    <xf numFmtId="0" fontId="100" fillId="0" borderId="44" applyNumberFormat="0" applyFill="0" applyAlignment="0" applyProtection="0"/>
    <xf numFmtId="0" fontId="101"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101" fillId="36" borderId="0" applyNumberFormat="0" applyBorder="0" applyAlignment="0" applyProtection="0"/>
    <xf numFmtId="0" fontId="101"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101" fillId="40" borderId="0" applyNumberFormat="0" applyBorder="0" applyAlignment="0" applyProtection="0"/>
    <xf numFmtId="0" fontId="101"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101" fillId="44" borderId="0" applyNumberFormat="0" applyBorder="0" applyAlignment="0" applyProtection="0"/>
    <xf numFmtId="167" fontId="37" fillId="0" borderId="0" applyFont="0" applyFill="0" applyBorder="0" applyAlignment="0" applyProtection="0"/>
    <xf numFmtId="165" fontId="37" fillId="0" borderId="0" applyFont="0" applyFill="0" applyBorder="0" applyAlignment="0" applyProtection="0"/>
    <xf numFmtId="166" fontId="3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1" fillId="0" borderId="0"/>
  </cellStyleXfs>
  <cellXfs count="1416">
    <xf numFmtId="49" fontId="0" fillId="0" borderId="0" xfId="0">
      <alignment vertical="top"/>
    </xf>
    <xf numFmtId="0" fontId="54" fillId="0" borderId="0" xfId="54" applyFont="1" applyFill="1" applyAlignment="1" applyProtection="1">
      <alignment vertical="top" wrapText="1"/>
    </xf>
    <xf numFmtId="49" fontId="6" fillId="0" borderId="0" xfId="0" applyFont="1" applyProtection="1">
      <alignment vertical="top"/>
    </xf>
    <xf numFmtId="49" fontId="0" fillId="0" borderId="0" xfId="0" applyProtection="1">
      <alignment vertical="top"/>
    </xf>
    <xf numFmtId="49" fontId="6" fillId="8" borderId="4" xfId="0" applyFont="1" applyFill="1" applyBorder="1" applyAlignment="1" applyProtection="1">
      <alignment horizontal="center" vertical="top"/>
    </xf>
    <xf numFmtId="49" fontId="0" fillId="0" borderId="0" xfId="0" applyNumberFormat="1" applyProtection="1">
      <alignment vertical="top"/>
    </xf>
    <xf numFmtId="49" fontId="6" fillId="0" borderId="0" xfId="0" applyNumberFormat="1" applyFont="1" applyAlignment="1" applyProtection="1">
      <alignment vertical="top" wrapText="1"/>
    </xf>
    <xf numFmtId="49" fontId="6" fillId="0" borderId="0" xfId="0" applyNumberFormat="1" applyFont="1" applyAlignment="1" applyProtection="1">
      <alignment vertical="center" wrapText="1"/>
    </xf>
    <xf numFmtId="49" fontId="6" fillId="0" borderId="0" xfId="50" applyFont="1" applyAlignment="1" applyProtection="1">
      <alignment vertical="center" wrapText="1"/>
    </xf>
    <xf numFmtId="49" fontId="11" fillId="0" borderId="0" xfId="50" applyFont="1" applyAlignment="1" applyProtection="1">
      <alignment vertical="center"/>
    </xf>
    <xf numFmtId="0" fontId="11" fillId="0" borderId="0" xfId="49" applyFont="1" applyAlignment="1" applyProtection="1">
      <alignment horizontal="center" vertical="center" wrapText="1"/>
    </xf>
    <xf numFmtId="0" fontId="6" fillId="0" borderId="0" xfId="49" applyFont="1" applyAlignment="1" applyProtection="1">
      <alignment vertical="center" wrapText="1"/>
    </xf>
    <xf numFmtId="0" fontId="6" fillId="0" borderId="0" xfId="49" applyFont="1" applyAlignment="1" applyProtection="1">
      <alignment horizontal="left" vertical="center" wrapText="1"/>
    </xf>
    <xf numFmtId="0" fontId="6" fillId="0" borderId="0" xfId="49" applyFont="1" applyProtection="1"/>
    <xf numFmtId="0" fontId="6" fillId="7" borderId="0" xfId="49" applyFont="1" applyFill="1" applyBorder="1" applyProtection="1"/>
    <xf numFmtId="0" fontId="24" fillId="0" borderId="0" xfId="49" applyFont="1"/>
    <xf numFmtId="49" fontId="6" fillId="0" borderId="0" xfId="46" applyFont="1" applyProtection="1">
      <alignment vertical="top"/>
    </xf>
    <xf numFmtId="49" fontId="6" fillId="0" borderId="0" xfId="46" applyProtection="1">
      <alignment vertical="top"/>
    </xf>
    <xf numFmtId="0" fontId="11" fillId="0" borderId="0" xfId="52" applyFont="1" applyAlignment="1" applyProtection="1">
      <alignment vertical="center" wrapText="1"/>
    </xf>
    <xf numFmtId="0" fontId="22" fillId="0" borderId="0" xfId="52" applyFont="1" applyAlignment="1" applyProtection="1">
      <alignment vertical="center" wrapText="1"/>
    </xf>
    <xf numFmtId="0" fontId="6" fillId="7" borderId="0" xfId="52" applyFont="1" applyFill="1" applyBorder="1" applyAlignment="1" applyProtection="1">
      <alignment vertical="center" wrapText="1"/>
    </xf>
    <xf numFmtId="0" fontId="6" fillId="0" borderId="0" xfId="52" applyFont="1" applyAlignment="1" applyProtection="1">
      <alignment horizontal="center" vertical="center" wrapText="1"/>
    </xf>
    <xf numFmtId="0" fontId="6" fillId="0" borderId="0" xfId="52" applyFont="1" applyAlignment="1" applyProtection="1">
      <alignment vertical="center" wrapText="1"/>
    </xf>
    <xf numFmtId="0" fontId="25" fillId="7" borderId="0" xfId="52"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11" fillId="7" borderId="0" xfId="52" applyNumberFormat="1" applyFont="1" applyFill="1" applyBorder="1" applyAlignment="1" applyProtection="1">
      <alignment horizontal="center" vertical="center" wrapText="1"/>
    </xf>
    <xf numFmtId="0" fontId="6" fillId="7" borderId="0" xfId="52" applyFont="1" applyFill="1" applyBorder="1" applyAlignment="1" applyProtection="1">
      <alignment horizontal="center" vertical="center" wrapText="1"/>
    </xf>
    <xf numFmtId="0" fontId="22" fillId="0" borderId="0" xfId="52" applyFont="1" applyAlignment="1" applyProtection="1">
      <alignment horizontal="center" vertical="center" wrapText="1"/>
    </xf>
    <xf numFmtId="0" fontId="26" fillId="7" borderId="0" xfId="52" applyNumberFormat="1" applyFont="1" applyFill="1" applyBorder="1" applyAlignment="1" applyProtection="1">
      <alignment horizontal="center" vertical="center" wrapText="1"/>
    </xf>
    <xf numFmtId="0" fontId="6" fillId="7" borderId="0" xfId="52" applyNumberFormat="1" applyFont="1" applyFill="1" applyBorder="1" applyAlignment="1" applyProtection="1">
      <alignment horizontal="right" vertical="center" wrapText="1" indent="1"/>
    </xf>
    <xf numFmtId="0" fontId="6" fillId="0" borderId="0" xfId="52" applyFont="1" applyFill="1" applyAlignment="1" applyProtection="1">
      <alignment vertical="center"/>
    </xf>
    <xf numFmtId="49" fontId="6" fillId="7" borderId="0" xfId="52" applyNumberFormat="1" applyFont="1" applyFill="1" applyBorder="1" applyAlignment="1" applyProtection="1">
      <alignment horizontal="right" vertical="center" wrapText="1" indent="1"/>
    </xf>
    <xf numFmtId="49" fontId="25" fillId="7" borderId="0" xfId="52" applyNumberFormat="1" applyFont="1" applyFill="1" applyBorder="1" applyAlignment="1" applyProtection="1">
      <alignment horizontal="center" vertical="center" wrapText="1"/>
    </xf>
    <xf numFmtId="49" fontId="6"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6" fillId="0" borderId="0" xfId="54" applyFont="1" applyFill="1" applyAlignment="1" applyProtection="1">
      <alignment vertical="center" wrapText="1"/>
    </xf>
    <xf numFmtId="0" fontId="22"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29" fillId="7" borderId="0" xfId="33" applyNumberFormat="1" applyFont="1" applyFill="1" applyBorder="1" applyAlignment="1" applyProtection="1">
      <alignment horizontal="center" vertical="center" wrapText="1"/>
    </xf>
    <xf numFmtId="49" fontId="0" fillId="0" borderId="0" xfId="0" applyBorder="1">
      <alignment vertical="top"/>
    </xf>
    <xf numFmtId="0" fontId="6"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3" fillId="7" borderId="0" xfId="54" applyFont="1" applyFill="1" applyBorder="1" applyAlignment="1" applyProtection="1">
      <alignment horizontal="center" vertical="center" wrapText="1"/>
    </xf>
    <xf numFmtId="0" fontId="33" fillId="7" borderId="0" xfId="49" applyFont="1" applyFill="1" applyBorder="1" applyAlignment="1" applyProtection="1">
      <alignment horizontal="center"/>
    </xf>
    <xf numFmtId="0" fontId="33" fillId="0" borderId="0" xfId="49" applyFont="1" applyAlignment="1" applyProtection="1">
      <alignment horizontal="center" vertical="center"/>
    </xf>
    <xf numFmtId="0" fontId="33" fillId="7" borderId="0" xfId="49" applyFont="1" applyFill="1" applyBorder="1" applyAlignment="1" applyProtection="1">
      <alignment horizontal="center" vertical="center"/>
    </xf>
    <xf numFmtId="49" fontId="31"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2" fillId="0" borderId="0" xfId="39" applyProtection="1"/>
    <xf numFmtId="0" fontId="45" fillId="0" borderId="0" xfId="52" applyFont="1" applyAlignment="1" applyProtection="1">
      <alignment horizontal="center" vertical="center" wrapText="1"/>
    </xf>
    <xf numFmtId="49" fontId="23" fillId="7" borderId="7" xfId="43" applyFont="1" applyFill="1" applyBorder="1" applyAlignment="1" applyProtection="1">
      <alignment vertical="center" wrapText="1"/>
    </xf>
    <xf numFmtId="49" fontId="20" fillId="7" borderId="8" xfId="43" applyFont="1" applyFill="1" applyBorder="1" applyAlignment="1">
      <alignment horizontal="left" vertical="center" wrapText="1"/>
    </xf>
    <xf numFmtId="49" fontId="20" fillId="7" borderId="9" xfId="43" applyFont="1" applyFill="1" applyBorder="1" applyAlignment="1">
      <alignment horizontal="left" vertical="center" wrapText="1"/>
    </xf>
    <xf numFmtId="49" fontId="23" fillId="7" borderId="10" xfId="43" applyFont="1" applyFill="1" applyBorder="1" applyAlignment="1" applyProtection="1">
      <alignment vertical="center" wrapText="1"/>
    </xf>
    <xf numFmtId="49" fontId="14" fillId="7" borderId="0" xfId="43" applyFont="1" applyFill="1" applyBorder="1" applyAlignment="1">
      <alignment wrapText="1"/>
    </xf>
    <xf numFmtId="49" fontId="14" fillId="7" borderId="11" xfId="43" applyFont="1" applyFill="1" applyBorder="1" applyAlignment="1">
      <alignment wrapText="1"/>
    </xf>
    <xf numFmtId="49" fontId="12" fillId="7" borderId="0" xfId="31" applyNumberFormat="1" applyFont="1" applyFill="1" applyBorder="1" applyAlignment="1" applyProtection="1">
      <alignment horizontal="left" wrapText="1"/>
    </xf>
    <xf numFmtId="49" fontId="12" fillId="7" borderId="0" xfId="31" applyNumberFormat="1" applyFont="1" applyFill="1" applyBorder="1" applyAlignment="1" applyProtection="1">
      <alignment wrapText="1"/>
    </xf>
    <xf numFmtId="49" fontId="14" fillId="7" borderId="0" xfId="43" applyFont="1" applyFill="1" applyBorder="1" applyAlignment="1">
      <alignment horizontal="right" wrapText="1"/>
    </xf>
    <xf numFmtId="49" fontId="20" fillId="7" borderId="0" xfId="43" applyFont="1" applyFill="1" applyBorder="1" applyAlignment="1">
      <alignment horizontal="left" vertical="center" wrapText="1"/>
    </xf>
    <xf numFmtId="49" fontId="20" fillId="7" borderId="11" xfId="43" applyFont="1" applyFill="1" applyBorder="1" applyAlignment="1">
      <alignment horizontal="left" vertical="center" wrapText="1"/>
    </xf>
    <xf numFmtId="49" fontId="14" fillId="0" borderId="0" xfId="43" applyFont="1" applyFill="1" applyBorder="1" applyAlignment="1" applyProtection="1">
      <alignment wrapText="1"/>
    </xf>
    <xf numFmtId="0" fontId="18" fillId="0" borderId="0" xfId="22" applyFont="1" applyFill="1" applyBorder="1" applyAlignment="1" applyProtection="1">
      <alignment horizontal="left" vertical="top" wrapText="1"/>
    </xf>
    <xf numFmtId="49" fontId="14" fillId="0" borderId="0" xfId="43"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34" fillId="8" borderId="6" xfId="40" applyNumberFormat="1" applyFont="1" applyFill="1" applyBorder="1" applyAlignment="1" applyProtection="1">
      <alignment horizontal="center" vertical="center" wrapText="1"/>
    </xf>
    <xf numFmtId="49" fontId="34" fillId="2" borderId="6" xfId="40" applyNumberFormat="1" applyFont="1" applyFill="1" applyBorder="1" applyAlignment="1" applyProtection="1">
      <alignment horizontal="center" vertical="center" wrapText="1"/>
    </xf>
    <xf numFmtId="49" fontId="23" fillId="7" borderId="10" xfId="43" applyFont="1" applyFill="1" applyBorder="1" applyAlignment="1" applyProtection="1">
      <alignment horizontal="center" vertical="center" wrapText="1"/>
    </xf>
    <xf numFmtId="49" fontId="34"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5" fillId="0" borderId="0" xfId="0" applyFont="1">
      <alignment vertical="top"/>
    </xf>
    <xf numFmtId="0" fontId="34"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6" fillId="0" borderId="0" xfId="0" applyNumberFormat="1" applyFont="1" applyProtection="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0" fontId="45" fillId="0" borderId="0" xfId="54" applyFont="1" applyFill="1" applyAlignment="1" applyProtection="1">
      <alignment vertical="center" wrapText="1"/>
    </xf>
    <xf numFmtId="0" fontId="0" fillId="0" borderId="0" xfId="54" applyFont="1" applyFill="1" applyAlignment="1" applyProtection="1">
      <alignment vertical="center" wrapText="1"/>
    </xf>
    <xf numFmtId="0" fontId="45" fillId="0" borderId="0" xfId="52" applyFont="1" applyFill="1" applyAlignment="1" applyProtection="1">
      <alignment horizontal="left" vertical="center" wrapText="1"/>
    </xf>
    <xf numFmtId="0" fontId="45" fillId="0" borderId="0" xfId="52" applyFont="1" applyFill="1" applyBorder="1" applyAlignment="1" applyProtection="1">
      <alignment horizontal="left" vertical="center" wrapText="1"/>
    </xf>
    <xf numFmtId="49" fontId="45"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4"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6" fillId="0" borderId="0" xfId="0" applyNumberFormat="1" applyFont="1">
      <alignment vertical="top"/>
    </xf>
    <xf numFmtId="0" fontId="45" fillId="0" borderId="0" xfId="54" applyFont="1" applyFill="1" applyAlignment="1" applyProtection="1">
      <alignment horizontal="center" vertical="center" wrapText="1"/>
    </xf>
    <xf numFmtId="0" fontId="8" fillId="10" borderId="12" xfId="53" applyFont="1" applyFill="1" applyBorder="1" applyAlignment="1" applyProtection="1">
      <alignment horizontal="center" vertical="center" wrapText="1"/>
    </xf>
    <xf numFmtId="0" fontId="6"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6" fillId="11" borderId="5" xfId="53" applyNumberFormat="1" applyFont="1" applyFill="1" applyBorder="1" applyAlignment="1" applyProtection="1">
      <alignment horizontal="center" vertical="center" wrapText="1"/>
      <protection locked="0"/>
    </xf>
    <xf numFmtId="49" fontId="6" fillId="9" borderId="5" xfId="30" applyNumberFormat="1" applyFont="1" applyFill="1" applyBorder="1" applyAlignment="1" applyProtection="1">
      <alignment horizontal="left" vertical="center" wrapText="1"/>
      <protection locked="0"/>
    </xf>
    <xf numFmtId="49" fontId="6" fillId="2" borderId="5" xfId="54" applyNumberFormat="1" applyFont="1" applyFill="1" applyBorder="1" applyAlignment="1" applyProtection="1">
      <alignment horizontal="left" vertical="center" wrapText="1"/>
      <protection locked="0"/>
    </xf>
    <xf numFmtId="49" fontId="6" fillId="7" borderId="5" xfId="54" applyNumberFormat="1" applyFont="1" applyFill="1" applyBorder="1" applyAlignment="1" applyProtection="1">
      <alignment horizontal="center" vertical="center" wrapText="1"/>
    </xf>
    <xf numFmtId="49" fontId="40"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0" fontId="6" fillId="0" borderId="5" xfId="47"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46" fillId="0" borderId="0" xfId="0" applyNumberFormat="1" applyFont="1" applyAlignment="1">
      <alignment vertical="center"/>
    </xf>
    <xf numFmtId="49" fontId="6" fillId="0" borderId="5" xfId="53" applyNumberFormat="1" applyFont="1" applyFill="1" applyBorder="1" applyAlignment="1" applyProtection="1">
      <alignment horizontal="center" vertical="center" wrapText="1"/>
    </xf>
    <xf numFmtId="49" fontId="0" fillId="0" borderId="17" xfId="0" applyBorder="1">
      <alignment vertical="top"/>
    </xf>
    <xf numFmtId="0" fontId="6" fillId="7" borderId="5" xfId="49" applyFont="1" applyFill="1" applyBorder="1" applyAlignment="1" applyProtection="1">
      <alignment horizontal="center" vertical="center"/>
    </xf>
    <xf numFmtId="49" fontId="6" fillId="2" borderId="5" xfId="49" applyNumberFormat="1" applyFont="1" applyFill="1" applyBorder="1" applyAlignment="1" applyProtection="1">
      <alignment horizontal="left" vertical="center" wrapText="1"/>
      <protection locked="0"/>
    </xf>
    <xf numFmtId="0" fontId="11" fillId="0" borderId="0" xfId="54" applyFont="1" applyFill="1" applyAlignment="1" applyProtection="1">
      <alignment vertical="center" wrapText="1"/>
    </xf>
    <xf numFmtId="0" fontId="41" fillId="0" borderId="0" xfId="54" applyFont="1" applyFill="1" applyAlignment="1" applyProtection="1">
      <alignment vertical="center" wrapText="1"/>
    </xf>
    <xf numFmtId="49" fontId="6" fillId="0" borderId="0" xfId="41">
      <alignment vertical="top"/>
    </xf>
    <xf numFmtId="49" fontId="11" fillId="0" borderId="0" xfId="41" applyFont="1" applyBorder="1" applyProtection="1">
      <alignment vertical="top"/>
    </xf>
    <xf numFmtId="49" fontId="6" fillId="0" borderId="0" xfId="41" applyFont="1" applyBorder="1" applyProtection="1">
      <alignment vertical="top"/>
    </xf>
    <xf numFmtId="49" fontId="33" fillId="0" borderId="0" xfId="41" applyFont="1" applyBorder="1" applyAlignment="1" applyProtection="1">
      <alignment horizontal="center" vertical="center"/>
    </xf>
    <xf numFmtId="49" fontId="6" fillId="0" borderId="0" xfId="41" applyBorder="1" applyProtection="1">
      <alignment vertical="top"/>
    </xf>
    <xf numFmtId="0" fontId="6" fillId="7" borderId="0" xfId="41" applyNumberFormat="1" applyFont="1" applyFill="1" applyBorder="1" applyAlignment="1" applyProtection="1"/>
    <xf numFmtId="0" fontId="42" fillId="7" borderId="0" xfId="41" applyNumberFormat="1" applyFont="1" applyFill="1" applyBorder="1" applyAlignment="1" applyProtection="1">
      <alignment horizontal="center" vertical="center" wrapText="1"/>
    </xf>
    <xf numFmtId="0" fontId="11" fillId="7" borderId="0" xfId="41" applyNumberFormat="1" applyFont="1" applyFill="1" applyBorder="1" applyAlignment="1" applyProtection="1"/>
    <xf numFmtId="49" fontId="6" fillId="0" borderId="0" xfId="41" applyFont="1">
      <alignment vertical="top"/>
    </xf>
    <xf numFmtId="49" fontId="33" fillId="0" borderId="0" xfId="41" applyFont="1" applyAlignment="1">
      <alignment horizontal="center" vertical="center" wrapText="1"/>
    </xf>
    <xf numFmtId="0" fontId="6" fillId="7" borderId="5" xfId="48" applyNumberFormat="1" applyFont="1" applyFill="1" applyBorder="1" applyAlignment="1" applyProtection="1">
      <alignment horizontal="center" vertical="center" wrapText="1"/>
    </xf>
    <xf numFmtId="49" fontId="6" fillId="0" borderId="5" xfId="48" applyNumberFormat="1" applyFont="1" applyFill="1" applyBorder="1" applyAlignment="1" applyProtection="1">
      <alignment horizontal="center" vertical="center" wrapText="1"/>
    </xf>
    <xf numFmtId="49" fontId="43" fillId="13" borderId="15" xfId="41" applyFont="1" applyFill="1" applyBorder="1" applyAlignment="1" applyProtection="1">
      <alignment horizontal="center" vertical="top"/>
    </xf>
    <xf numFmtId="49" fontId="40" fillId="13" borderId="15" xfId="41" applyFont="1" applyFill="1" applyBorder="1" applyAlignment="1" applyProtection="1">
      <alignment horizontal="left" vertical="center"/>
    </xf>
    <xf numFmtId="49" fontId="6" fillId="0" borderId="0" xfId="0" applyNumberFormat="1" applyFont="1" applyAlignment="1" applyProtection="1">
      <alignment horizontal="center" vertical="top"/>
    </xf>
    <xf numFmtId="49" fontId="37" fillId="0" borderId="0" xfId="0" applyFont="1">
      <alignment vertical="top"/>
    </xf>
    <xf numFmtId="0" fontId="37" fillId="0" borderId="5" xfId="51" applyFont="1" applyFill="1" applyBorder="1" applyAlignment="1" applyProtection="1">
      <alignment vertical="center" wrapText="1"/>
    </xf>
    <xf numFmtId="0" fontId="37" fillId="0" borderId="13" xfId="51" applyFont="1" applyFill="1" applyBorder="1" applyAlignment="1" applyProtection="1">
      <alignment vertical="center" wrapText="1"/>
    </xf>
    <xf numFmtId="49" fontId="37" fillId="0" borderId="0" xfId="0" applyFont="1" applyAlignment="1">
      <alignment vertical="top" wrapText="1"/>
    </xf>
    <xf numFmtId="0" fontId="37" fillId="0" borderId="0" xfId="51" applyFont="1" applyFill="1" applyBorder="1" applyAlignment="1" applyProtection="1">
      <alignment vertical="center" wrapText="1"/>
    </xf>
    <xf numFmtId="0" fontId="8" fillId="10" borderId="0" xfId="54" applyFont="1" applyFill="1" applyAlignment="1" applyProtection="1">
      <alignment horizontal="center"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0" fontId="47" fillId="0" borderId="0" xfId="47" applyFont="1" applyFill="1" applyBorder="1" applyAlignment="1" applyProtection="1">
      <alignment horizontal="center" vertical="center" wrapText="1"/>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46" fillId="0" borderId="0" xfId="0" applyNumberFormat="1" applyFont="1" applyBorder="1" applyAlignment="1">
      <alignment vertical="center"/>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6" fillId="0" borderId="14" xfId="51" applyFont="1" applyFill="1" applyBorder="1" applyAlignment="1" applyProtection="1">
      <alignment vertical="center" wrapText="1"/>
    </xf>
    <xf numFmtId="0" fontId="19" fillId="10" borderId="0" xfId="54" applyFont="1" applyFill="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6" fillId="0" borderId="0" xfId="52"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0" borderId="0" xfId="53" applyNumberFormat="1" applyFont="1" applyFill="1" applyBorder="1" applyAlignment="1" applyProtection="1">
      <alignment vertical="center" wrapText="1"/>
    </xf>
    <xf numFmtId="0" fontId="33" fillId="7" borderId="0" xfId="49" applyFont="1" applyFill="1" applyBorder="1" applyAlignment="1" applyProtection="1">
      <alignment horizontal="center" vertical="center" wrapText="1"/>
    </xf>
    <xf numFmtId="49" fontId="9" fillId="0" borderId="0" xfId="41" applyFont="1" applyBorder="1" applyAlignment="1" applyProtection="1">
      <alignment horizontal="right" vertical="top"/>
    </xf>
    <xf numFmtId="49" fontId="9" fillId="0" borderId="0" xfId="41" applyFont="1" applyAlignment="1">
      <alignment vertical="top"/>
    </xf>
    <xf numFmtId="0" fontId="6" fillId="7" borderId="0" xfId="54" applyNumberFormat="1" applyFont="1" applyFill="1" applyBorder="1" applyAlignment="1" applyProtection="1">
      <alignment horizontal="center" vertical="center" wrapText="1"/>
    </xf>
    <xf numFmtId="4" fontId="6" fillId="0" borderId="0" xfId="30" applyNumberFormat="1" applyFont="1" applyFill="1" applyBorder="1" applyAlignment="1" applyProtection="1">
      <alignment horizontal="right" vertical="center" wrapText="1"/>
    </xf>
    <xf numFmtId="0" fontId="6" fillId="0" borderId="0" xfId="54" applyNumberFormat="1" applyFont="1" applyFill="1" applyBorder="1" applyAlignment="1" applyProtection="1">
      <alignment horizontal="center" vertical="center" wrapText="1"/>
    </xf>
    <xf numFmtId="49" fontId="6" fillId="0" borderId="0" xfId="30" applyNumberFormat="1" applyFont="1" applyFill="1" applyBorder="1" applyAlignment="1" applyProtection="1">
      <alignment horizontal="left" vertical="center" wrapText="1"/>
    </xf>
    <xf numFmtId="49" fontId="6" fillId="0" borderId="0" xfId="35">
      <alignment vertical="top"/>
    </xf>
    <xf numFmtId="0" fontId="0" fillId="0" borderId="0" xfId="0" applyNumberFormat="1" applyFill="1" applyAlignment="1" applyProtection="1">
      <alignment vertical="center"/>
    </xf>
    <xf numFmtId="0" fontId="18" fillId="0" borderId="0" xfId="32" applyFont="1" applyFill="1" applyBorder="1" applyAlignment="1" applyProtection="1">
      <alignment vertical="center" wrapText="1"/>
    </xf>
    <xf numFmtId="49" fontId="48"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6" fillId="0" borderId="29" xfId="0" applyNumberFormat="1" applyFont="1" applyBorder="1" applyAlignment="1" applyProtection="1">
      <alignment vertical="top" wrapText="1"/>
    </xf>
    <xf numFmtId="49" fontId="6" fillId="0" borderId="30" xfId="0" applyNumberFormat="1" applyFont="1" applyBorder="1" applyAlignment="1" applyProtection="1">
      <alignment vertical="top" wrapText="1"/>
    </xf>
    <xf numFmtId="49" fontId="6"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6" fillId="0" borderId="29" xfId="0" applyNumberFormat="1" applyFont="1" applyBorder="1" applyAlignment="1" applyProtection="1">
      <alignment vertical="top"/>
    </xf>
    <xf numFmtId="0" fontId="2" fillId="0" borderId="0" xfId="39"/>
    <xf numFmtId="49" fontId="72" fillId="0" borderId="0" xfId="0" applyFont="1">
      <alignment vertical="top"/>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0" fillId="0" borderId="0" xfId="0" applyNumberFormat="1" applyFill="1" applyBorder="1" applyAlignment="1">
      <alignment vertical="center"/>
    </xf>
    <xf numFmtId="49" fontId="6" fillId="0" borderId="0" xfId="41" applyProtection="1">
      <alignment vertical="top"/>
    </xf>
    <xf numFmtId="49" fontId="6" fillId="0" borderId="0" xfId="35" applyProtection="1">
      <alignment vertical="top"/>
    </xf>
    <xf numFmtId="49" fontId="6" fillId="0" borderId="5" xfId="49" applyNumberFormat="1" applyFont="1" applyFill="1" applyBorder="1" applyAlignment="1" applyProtection="1">
      <alignment horizontal="left" vertical="center" wrapText="1"/>
    </xf>
    <xf numFmtId="0" fontId="6" fillId="7" borderId="16" xfId="49" applyFont="1" applyFill="1" applyBorder="1" applyAlignment="1" applyProtection="1">
      <alignment horizontal="center" vertical="center"/>
    </xf>
    <xf numFmtId="49" fontId="40" fillId="13" borderId="17" xfId="0" applyFont="1" applyFill="1" applyBorder="1" applyAlignment="1" applyProtection="1">
      <alignment horizontal="left" vertical="center" indent="2"/>
    </xf>
    <xf numFmtId="0" fontId="6" fillId="0" borderId="5" xfId="54" applyNumberFormat="1" applyFont="1" applyFill="1" applyBorder="1" applyAlignment="1" applyProtection="1">
      <alignment vertical="center" wrapText="1"/>
    </xf>
    <xf numFmtId="0" fontId="6" fillId="0" borderId="0" xfId="52" applyNumberFormat="1" applyFont="1" applyFill="1" applyAlignment="1" applyProtection="1">
      <alignment horizontal="left" vertical="center" wrapText="1"/>
    </xf>
    <xf numFmtId="0" fontId="6" fillId="0" borderId="0" xfId="52" applyFont="1" applyFill="1" applyAlignment="1" applyProtection="1">
      <alignment horizontal="left" vertical="center" wrapText="1"/>
    </xf>
    <xf numFmtId="14" fontId="6" fillId="7" borderId="0" xfId="52" applyNumberFormat="1" applyFont="1" applyFill="1" applyBorder="1" applyAlignment="1" applyProtection="1">
      <alignment horizontal="left" vertical="center" wrapText="1"/>
    </xf>
    <xf numFmtId="14" fontId="6" fillId="0" borderId="0" xfId="52" applyNumberFormat="1" applyFont="1" applyFill="1" applyAlignment="1" applyProtection="1">
      <alignment horizontal="left" vertical="center" wrapText="1"/>
    </xf>
    <xf numFmtId="0" fontId="6" fillId="0" borderId="0" xfId="52" applyFont="1" applyFill="1" applyBorder="1" applyAlignment="1" applyProtection="1">
      <alignment horizontal="left" vertical="center" wrapText="1"/>
    </xf>
    <xf numFmtId="0" fontId="74" fillId="0" borderId="0" xfId="54" applyFont="1" applyFill="1" applyAlignment="1" applyProtection="1">
      <alignment vertical="center" wrapText="1"/>
    </xf>
    <xf numFmtId="49" fontId="40" fillId="13" borderId="15" xfId="41" applyFont="1" applyFill="1" applyBorder="1" applyAlignment="1" applyProtection="1">
      <alignment horizontal="left" vertical="center" indent="1"/>
    </xf>
    <xf numFmtId="49" fontId="74" fillId="0" borderId="0" xfId="0" applyFont="1">
      <alignment vertical="top"/>
    </xf>
    <xf numFmtId="49" fontId="0" fillId="0" borderId="0" xfId="0" applyNumberFormat="1" applyAlignment="1">
      <alignment vertical="center"/>
    </xf>
    <xf numFmtId="49" fontId="0" fillId="0" borderId="0" xfId="0" applyNumberFormat="1">
      <alignment vertical="top"/>
    </xf>
    <xf numFmtId="0" fontId="8" fillId="10" borderId="0" xfId="54" applyFont="1" applyFill="1" applyAlignment="1" applyProtection="1">
      <alignment vertical="center" wrapText="1"/>
    </xf>
    <xf numFmtId="0" fontId="6" fillId="0" borderId="0" xfId="51"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74" fillId="0" borderId="0" xfId="0" applyNumberFormat="1" applyFont="1" applyAlignment="1">
      <alignment vertical="center"/>
    </xf>
    <xf numFmtId="0" fontId="76" fillId="0" borderId="0" xfId="0" applyNumberFormat="1" applyFont="1" applyAlignment="1">
      <alignment vertical="center"/>
    </xf>
    <xf numFmtId="0" fontId="74" fillId="0" borderId="0" xfId="54" applyFont="1" applyFill="1" applyAlignment="1" applyProtection="1">
      <alignment vertical="center"/>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0" applyNumberFormat="1" applyFont="1" applyFill="1" applyAlignment="1" applyProtection="1">
      <alignment vertical="center"/>
    </xf>
    <xf numFmtId="49" fontId="74" fillId="10" borderId="0" xfId="0" applyFont="1" applyFill="1" applyProtection="1">
      <alignment vertical="top"/>
    </xf>
    <xf numFmtId="0" fontId="0" fillId="0" borderId="0" xfId="0" applyNumberFormat="1" applyAlignment="1">
      <alignment vertical="top" wrapText="1"/>
    </xf>
    <xf numFmtId="0" fontId="6" fillId="0" borderId="0" xfId="0" applyNumberFormat="1" applyFont="1" applyProtection="1">
      <alignment vertical="top"/>
    </xf>
    <xf numFmtId="49" fontId="6" fillId="0" borderId="5" xfId="0" applyNumberFormat="1" applyFont="1" applyFill="1" applyBorder="1" applyProtection="1">
      <alignment vertical="top"/>
    </xf>
    <xf numFmtId="49" fontId="6" fillId="0" borderId="5" xfId="33" applyNumberFormat="1" applyFont="1" applyFill="1" applyBorder="1" applyAlignment="1" applyProtection="1">
      <alignment horizontal="center" vertical="center" wrapText="1"/>
    </xf>
    <xf numFmtId="0" fontId="18"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6" fillId="0" borderId="0" xfId="54" applyNumberFormat="1" applyFont="1" applyFill="1" applyBorder="1" applyAlignment="1" applyProtection="1">
      <alignment vertical="center" wrapText="1"/>
    </xf>
    <xf numFmtId="49" fontId="6" fillId="0" borderId="0" xfId="54" applyNumberFormat="1" applyFont="1" applyFill="1" applyBorder="1" applyAlignment="1" applyProtection="1">
      <alignment vertical="center" wrapText="1"/>
    </xf>
    <xf numFmtId="49" fontId="74" fillId="0" borderId="0" xfId="0" applyFont="1" applyFill="1" applyProtection="1">
      <alignment vertical="top"/>
    </xf>
    <xf numFmtId="0" fontId="70" fillId="0" borderId="0" xfId="37"/>
    <xf numFmtId="0" fontId="0" fillId="0" borderId="0" xfId="0" applyNumberFormat="1" applyAlignment="1"/>
    <xf numFmtId="0" fontId="33" fillId="0" borderId="0" xfId="54" applyFont="1" applyFill="1" applyBorder="1" applyAlignment="1" applyProtection="1">
      <alignment horizontal="center" vertical="center" wrapText="1"/>
    </xf>
    <xf numFmtId="49" fontId="0" fillId="0" borderId="0" xfId="0" applyBorder="1" applyAlignment="1">
      <alignment vertical="top"/>
    </xf>
    <xf numFmtId="0" fontId="33" fillId="0" borderId="0" xfId="54" applyFont="1" applyFill="1" applyAlignment="1" applyProtection="1">
      <alignment horizontal="center" vertical="center" wrapText="1"/>
    </xf>
    <xf numFmtId="0" fontId="6" fillId="0" borderId="0" xfId="54" applyFont="1" applyFill="1" applyBorder="1" applyAlignment="1" applyProtection="1">
      <alignment horizontal="right" vertical="center" wrapText="1"/>
    </xf>
    <xf numFmtId="4" fontId="6" fillId="0" borderId="0" xfId="34" applyFont="1" applyFill="1" applyBorder="1" applyAlignment="1" applyProtection="1">
      <alignment horizontal="right" vertical="center" wrapText="1"/>
    </xf>
    <xf numFmtId="0" fontId="6" fillId="0" borderId="0" xfId="51" applyFont="1" applyFill="1" applyBorder="1" applyAlignment="1" applyProtection="1">
      <alignment horizontal="left" vertical="center" wrapText="1" indent="1"/>
    </xf>
    <xf numFmtId="49" fontId="6" fillId="0" borderId="0" xfId="41" applyFill="1" applyProtection="1">
      <alignment vertical="top"/>
    </xf>
    <xf numFmtId="4" fontId="0" fillId="0" borderId="0" xfId="34" applyFont="1" applyFill="1" applyBorder="1" applyAlignment="1" applyProtection="1">
      <alignment horizontal="center" vertical="center" wrapText="1"/>
    </xf>
    <xf numFmtId="4" fontId="6" fillId="0" borderId="0" xfId="34" applyFont="1" applyFill="1" applyBorder="1" applyAlignment="1" applyProtection="1">
      <alignment horizontal="center" vertical="center" wrapText="1"/>
    </xf>
    <xf numFmtId="0" fontId="72" fillId="0" borderId="0" xfId="54" applyNumberFormat="1" applyFont="1" applyFill="1" applyAlignment="1" applyProtection="1">
      <alignment vertical="center"/>
    </xf>
    <xf numFmtId="171" fontId="6" fillId="0" borderId="5" xfId="54" applyNumberFormat="1" applyFont="1" applyFill="1" applyBorder="1" applyAlignment="1" applyProtection="1">
      <alignment horizontal="center" vertical="center" wrapText="1"/>
    </xf>
    <xf numFmtId="171" fontId="6" fillId="0" borderId="5" xfId="33" applyNumberFormat="1" applyFont="1" applyFill="1" applyBorder="1" applyAlignment="1" applyProtection="1">
      <alignment horizontal="center" vertical="center" wrapText="1"/>
    </xf>
    <xf numFmtId="0" fontId="72" fillId="13" borderId="19" xfId="54" applyFont="1" applyFill="1" applyBorder="1" applyAlignment="1" applyProtection="1">
      <alignment horizontal="center" vertical="center" wrapText="1"/>
    </xf>
    <xf numFmtId="0" fontId="72" fillId="13" borderId="23" xfId="54" applyFont="1" applyFill="1" applyBorder="1" applyAlignment="1" applyProtection="1">
      <alignment horizontal="center" vertical="center" wrapText="1"/>
    </xf>
    <xf numFmtId="49" fontId="72" fillId="13" borderId="23" xfId="54" applyNumberFormat="1" applyFont="1" applyFill="1" applyBorder="1" applyAlignment="1" applyProtection="1">
      <alignment horizontal="left" vertical="center" wrapText="1"/>
    </xf>
    <xf numFmtId="49" fontId="37" fillId="13" borderId="15" xfId="42" applyNumberFormat="1" applyFill="1" applyBorder="1" applyAlignment="1" applyProtection="1">
      <alignment horizontal="left" vertical="center"/>
    </xf>
    <xf numFmtId="49" fontId="72" fillId="13" borderId="21" xfId="54" applyNumberFormat="1" applyFont="1" applyFill="1" applyBorder="1" applyAlignment="1" applyProtection="1">
      <alignment horizontal="left" vertical="center" wrapText="1"/>
    </xf>
    <xf numFmtId="49" fontId="6" fillId="8" borderId="5" xfId="54" applyNumberFormat="1" applyFont="1" applyFill="1" applyBorder="1" applyAlignment="1" applyProtection="1">
      <alignment horizontal="center" vertical="center" wrapText="1"/>
    </xf>
    <xf numFmtId="0" fontId="77" fillId="0" borderId="0" xfId="54" applyFont="1" applyFill="1" applyAlignment="1" applyProtection="1">
      <alignment vertical="center" wrapText="1"/>
    </xf>
    <xf numFmtId="0" fontId="29" fillId="0" borderId="0" xfId="54" applyFont="1" applyFill="1" applyBorder="1" applyAlignment="1" applyProtection="1">
      <alignment horizontal="center" vertical="center" wrapText="1"/>
    </xf>
    <xf numFmtId="49" fontId="8" fillId="13" borderId="13" xfId="41" applyFont="1" applyFill="1" applyBorder="1" applyAlignment="1" applyProtection="1">
      <alignment horizontal="right" vertical="center" wrapText="1"/>
    </xf>
    <xf numFmtId="49" fontId="8" fillId="13" borderId="15" xfId="41" applyFont="1" applyFill="1" applyBorder="1" applyAlignment="1" applyProtection="1">
      <alignment horizontal="right" vertical="center" wrapText="1"/>
    </xf>
    <xf numFmtId="49" fontId="6" fillId="13" borderId="15" xfId="41" applyFont="1" applyFill="1" applyBorder="1" applyAlignment="1" applyProtection="1">
      <alignment horizontal="right" vertical="center" wrapText="1"/>
    </xf>
    <xf numFmtId="49" fontId="6" fillId="13" borderId="14" xfId="41" applyFont="1" applyFill="1" applyBorder="1" applyAlignment="1" applyProtection="1">
      <alignment horizontal="right" vertical="center" wrapText="1"/>
    </xf>
    <xf numFmtId="0" fontId="6" fillId="0" borderId="31" xfId="54" applyFont="1" applyFill="1" applyBorder="1" applyAlignment="1" applyProtection="1">
      <alignment vertical="center" wrapText="1"/>
    </xf>
    <xf numFmtId="0" fontId="50" fillId="0" borderId="0" xfId="54" applyFont="1" applyFill="1" applyAlignment="1" applyProtection="1">
      <alignment vertical="center" wrapText="1"/>
    </xf>
    <xf numFmtId="0" fontId="9" fillId="0" borderId="0" xfId="54" applyFont="1" applyFill="1" applyAlignment="1" applyProtection="1">
      <alignment vertical="center" wrapText="1"/>
    </xf>
    <xf numFmtId="0" fontId="51" fillId="0" borderId="0" xfId="54" applyFont="1" applyFill="1" applyAlignment="1" applyProtection="1">
      <alignment horizontal="center" vertical="center" wrapText="1"/>
    </xf>
    <xf numFmtId="0" fontId="78" fillId="0" borderId="0" xfId="38" applyFont="1" applyFill="1" applyProtection="1"/>
    <xf numFmtId="49" fontId="34" fillId="7" borderId="0" xfId="44">
      <alignment vertical="top"/>
    </xf>
    <xf numFmtId="49" fontId="52" fillId="10" borderId="0" xfId="0" applyFont="1" applyFill="1" applyProtection="1">
      <alignment vertical="top"/>
    </xf>
    <xf numFmtId="49" fontId="0" fillId="0" borderId="0" xfId="0" applyFill="1" applyProtection="1">
      <alignment vertical="top"/>
    </xf>
    <xf numFmtId="49" fontId="52" fillId="0" borderId="0" xfId="0" applyFont="1" applyFill="1" applyProtection="1">
      <alignment vertical="top"/>
    </xf>
    <xf numFmtId="0" fontId="72" fillId="0" borderId="0" xfId="54" applyFont="1" applyFill="1" applyAlignment="1" applyProtection="1">
      <alignment vertical="center"/>
    </xf>
    <xf numFmtId="49" fontId="72"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2" fillId="0" borderId="0" xfId="0" applyFont="1" applyFill="1" applyAlignment="1" applyProtection="1">
      <alignment vertical="top"/>
    </xf>
    <xf numFmtId="49" fontId="72" fillId="10" borderId="0" xfId="0" applyFont="1" applyFill="1" applyAlignment="1" applyProtection="1">
      <alignment vertical="top"/>
    </xf>
    <xf numFmtId="49" fontId="6"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19"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8" fillId="0" borderId="6" xfId="36" applyFont="1" applyBorder="1" applyAlignment="1" applyProtection="1">
      <alignment horizontal="justify" vertical="center" wrapText="1"/>
    </xf>
    <xf numFmtId="0" fontId="53" fillId="0" borderId="0" xfId="52" applyFont="1" applyFill="1" applyAlignment="1" applyProtection="1">
      <alignment vertical="top" wrapText="1"/>
    </xf>
    <xf numFmtId="0" fontId="6" fillId="0" borderId="6" xfId="36" applyFont="1" applyBorder="1" applyAlignment="1" applyProtection="1">
      <alignment horizontal="justify" vertical="center" wrapText="1"/>
    </xf>
    <xf numFmtId="49" fontId="6" fillId="0" borderId="0" xfId="35" applyNumberFormat="1" applyFont="1">
      <alignment vertical="top"/>
    </xf>
    <xf numFmtId="49" fontId="12" fillId="9" borderId="5" xfId="30" applyNumberFormat="1" applyFont="1" applyFill="1" applyBorder="1" applyAlignment="1" applyProtection="1">
      <alignment horizontal="left" vertical="center" wrapText="1"/>
      <protection locked="0"/>
    </xf>
    <xf numFmtId="49" fontId="6"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6" fillId="11" borderId="5" xfId="53" applyNumberFormat="1" applyFont="1" applyFill="1" applyBorder="1" applyAlignment="1" applyProtection="1">
      <alignment horizontal="left" vertical="center" wrapText="1"/>
    </xf>
    <xf numFmtId="49" fontId="6" fillId="2" borderId="5" xfId="53" applyNumberFormat="1" applyFont="1" applyFill="1" applyBorder="1" applyAlignment="1" applyProtection="1">
      <alignment horizontal="left" vertical="center" wrapText="1"/>
      <protection locked="0"/>
    </xf>
    <xf numFmtId="0" fontId="79" fillId="0" borderId="0" xfId="52" applyFont="1" applyAlignment="1" applyProtection="1">
      <alignment vertical="center" wrapText="1"/>
    </xf>
    <xf numFmtId="0" fontId="33" fillId="0" borderId="0" xfId="0" applyNumberFormat="1" applyFont="1" applyBorder="1" applyAlignment="1">
      <alignment horizontal="center" vertical="center" wrapText="1"/>
    </xf>
    <xf numFmtId="49" fontId="0" fillId="0" borderId="16" xfId="0" applyFill="1" applyBorder="1">
      <alignment vertical="top"/>
    </xf>
    <xf numFmtId="0" fontId="74" fillId="0" borderId="0" xfId="0" applyNumberFormat="1" applyFont="1" applyBorder="1" applyAlignment="1">
      <alignment vertical="center"/>
    </xf>
    <xf numFmtId="0" fontId="44" fillId="0" borderId="0" xfId="0" applyNumberFormat="1" applyFont="1" applyBorder="1" applyAlignment="1">
      <alignment vertical="center"/>
    </xf>
    <xf numFmtId="49" fontId="69" fillId="9" borderId="5" xfId="30" applyNumberFormat="1" applyFill="1" applyBorder="1" applyAlignment="1" applyProtection="1">
      <alignment horizontal="left" vertical="center" wrapText="1"/>
      <protection locked="0"/>
    </xf>
    <xf numFmtId="49" fontId="6" fillId="0" borderId="5" xfId="41" applyBorder="1">
      <alignment vertical="top"/>
    </xf>
    <xf numFmtId="49" fontId="43" fillId="13" borderId="14" xfId="41" applyFont="1" applyFill="1" applyBorder="1" applyAlignment="1" applyProtection="1">
      <alignment horizontal="center" vertical="top"/>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6" fillId="8" borderId="5" xfId="52" applyNumberFormat="1" applyFont="1" applyFill="1" applyBorder="1" applyAlignment="1" applyProtection="1">
      <alignment horizontal="left" vertical="center" wrapText="1" indent="1"/>
    </xf>
    <xf numFmtId="49" fontId="6" fillId="0" borderId="5" xfId="52" applyNumberFormat="1" applyFont="1" applyFill="1" applyBorder="1" applyAlignment="1" applyProtection="1">
      <alignment horizontal="left" vertical="center" wrapText="1" indent="1"/>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0" fontId="74" fillId="0" borderId="0" xfId="0" applyNumberFormat="1" applyFont="1" applyFill="1" applyBorder="1" applyAlignment="1">
      <alignment horizontal="center" vertical="center"/>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6"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4" fillId="0" borderId="0" xfId="54" applyFont="1" applyFill="1" applyAlignment="1" applyProtection="1">
      <alignment horizontal="center" vertical="center" wrapText="1"/>
    </xf>
    <xf numFmtId="14" fontId="49" fillId="0" borderId="5" xfId="53" applyNumberFormat="1" applyFont="1" applyFill="1" applyBorder="1" applyAlignment="1" applyProtection="1">
      <alignment horizontal="center" vertical="center" wrapText="1"/>
    </xf>
    <xf numFmtId="49" fontId="34" fillId="7" borderId="0" xfId="44" applyAlignment="1">
      <alignment vertical="top" wrapText="1"/>
    </xf>
    <xf numFmtId="49" fontId="29" fillId="0" borderId="15" xfId="33" applyNumberFormat="1" applyFont="1" applyFill="1" applyBorder="1" applyAlignment="1" applyProtection="1">
      <alignment horizontal="center" vertical="center" wrapText="1"/>
    </xf>
    <xf numFmtId="0" fontId="82" fillId="0" borderId="0" xfId="54" applyFont="1" applyFill="1" applyAlignment="1" applyProtection="1">
      <alignment vertical="center"/>
    </xf>
    <xf numFmtId="0" fontId="83" fillId="0" borderId="0" xfId="54" applyFont="1" applyFill="1" applyAlignment="1" applyProtection="1">
      <alignment vertical="center"/>
    </xf>
    <xf numFmtId="14" fontId="6"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4" fillId="0" borderId="0" xfId="54" applyNumberFormat="1" applyFont="1" applyFill="1" applyAlignment="1" applyProtection="1">
      <alignment vertical="center"/>
    </xf>
    <xf numFmtId="0" fontId="74" fillId="0" borderId="0" xfId="54" applyFont="1" applyFill="1" applyAlignment="1" applyProtection="1">
      <alignment horizontal="left" vertical="center" wrapText="1" indent="1"/>
    </xf>
    <xf numFmtId="0" fontId="72" fillId="0" borderId="0" xfId="54" applyFont="1" applyFill="1" applyAlignment="1" applyProtection="1">
      <alignment horizontal="left" vertical="center" wrapText="1" indent="1"/>
    </xf>
    <xf numFmtId="0" fontId="84" fillId="0" borderId="0" xfId="54" applyFont="1" applyFill="1" applyAlignment="1" applyProtection="1">
      <alignment horizontal="left" vertical="center" wrapText="1" indent="1"/>
    </xf>
    <xf numFmtId="0" fontId="85" fillId="0" borderId="0" xfId="54" applyFont="1" applyFill="1" applyAlignment="1" applyProtection="1">
      <alignment horizontal="left" vertical="center" indent="1"/>
    </xf>
    <xf numFmtId="0" fontId="84" fillId="0" borderId="0" xfId="54" applyFont="1" applyFill="1" applyAlignment="1" applyProtection="1">
      <alignment vertical="center" wrapText="1"/>
    </xf>
    <xf numFmtId="0" fontId="57" fillId="0" borderId="0" xfId="52" applyFont="1" applyFill="1" applyAlignment="1" applyProtection="1">
      <alignment horizontal="left" vertical="center" wrapTex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7" borderId="0" xfId="52" applyFont="1" applyFill="1" applyBorder="1" applyAlignment="1" applyProtection="1">
      <alignment vertical="center" wrapText="1"/>
    </xf>
    <xf numFmtId="0" fontId="60" fillId="7" borderId="0" xfId="52" applyFont="1" applyFill="1" applyBorder="1" applyAlignment="1" applyProtection="1">
      <alignment horizontal="right" vertical="center" wrapText="1" indent="1"/>
    </xf>
    <xf numFmtId="0" fontId="60" fillId="7" borderId="0" xfId="52" applyFont="1" applyFill="1" applyBorder="1" applyAlignment="1" applyProtection="1">
      <alignment horizontal="left" vertical="center" wrapText="1" indent="2"/>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0" fontId="61" fillId="7" borderId="0" xfId="52" applyFont="1" applyFill="1" applyBorder="1" applyAlignment="1" applyProtection="1">
      <alignment horizontal="center" vertical="center" wrapText="1"/>
    </xf>
    <xf numFmtId="0" fontId="62" fillId="7" borderId="0" xfId="52" applyFont="1" applyFill="1" applyBorder="1" applyAlignment="1" applyProtection="1">
      <alignment vertical="center" wrapTex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63" fillId="7" borderId="0" xfId="52" applyFont="1" applyFill="1" applyBorder="1" applyAlignment="1" applyProtection="1">
      <alignment horizontal="center" vertical="center" wrapText="1"/>
    </xf>
    <xf numFmtId="14" fontId="63" fillId="7" borderId="0" xfId="52" applyNumberFormat="1" applyFont="1" applyFill="1" applyBorder="1" applyAlignment="1" applyProtection="1">
      <alignment horizontal="center" vertical="center" wrapText="1"/>
    </xf>
    <xf numFmtId="0" fontId="63" fillId="7" borderId="0" xfId="52" applyFont="1" applyFill="1" applyBorder="1" applyAlignment="1" applyProtection="1">
      <alignment vertical="center" wrapText="1"/>
    </xf>
    <xf numFmtId="0" fontId="64" fillId="7" borderId="0" xfId="52" applyFont="1" applyFill="1" applyBorder="1" applyAlignment="1" applyProtection="1">
      <alignment vertical="center" wrapText="1"/>
    </xf>
    <xf numFmtId="0" fontId="56" fillId="0" borderId="0" xfId="52" applyNumberFormat="1" applyFont="1" applyFill="1" applyAlignment="1" applyProtection="1">
      <alignment horizontal="left"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vertical="center" wrapText="1"/>
    </xf>
    <xf numFmtId="0" fontId="55" fillId="0" borderId="0" xfId="52" applyFont="1" applyAlignment="1" applyProtection="1">
      <alignment horizontal="center" vertical="center" wrapText="1"/>
    </xf>
    <xf numFmtId="0" fontId="57" fillId="0" borderId="0" xfId="52" applyFont="1" applyBorder="1" applyAlignment="1" applyProtection="1">
      <alignment vertical="center" wrapText="1"/>
    </xf>
    <xf numFmtId="0" fontId="57" fillId="0" borderId="0" xfId="52" applyFont="1" applyAlignment="1" applyProtection="1">
      <alignment horizontal="right" vertical="center"/>
    </xf>
    <xf numFmtId="0" fontId="57" fillId="0" borderId="0" xfId="52" applyFont="1" applyAlignment="1" applyProtection="1">
      <alignment horizontal="center" vertical="center" wrapText="1"/>
    </xf>
    <xf numFmtId="49" fontId="6"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6" fillId="13" borderId="15" xfId="41" applyFont="1" applyFill="1" applyBorder="1" applyAlignment="1" applyProtection="1">
      <alignment horizontal="center" vertical="center" wrapText="1"/>
    </xf>
    <xf numFmtId="0" fontId="74" fillId="0" borderId="0" xfId="54" applyFont="1" applyFill="1" applyAlignment="1" applyProtection="1">
      <alignment horizontal="left" vertical="center" indent="1"/>
    </xf>
    <xf numFmtId="0" fontId="74" fillId="0" borderId="0" xfId="54" applyNumberFormat="1" applyFont="1" applyFill="1" applyAlignment="1" applyProtection="1">
      <alignment horizontal="left" vertical="center" indent="1"/>
    </xf>
    <xf numFmtId="14" fontId="6" fillId="8" borderId="5" xfId="53" applyNumberFormat="1" applyFont="1" applyFill="1" applyBorder="1" applyAlignment="1" applyProtection="1">
      <alignment horizontal="left" vertical="center" wrapText="1" indent="1"/>
    </xf>
    <xf numFmtId="0" fontId="29" fillId="0" borderId="0" xfId="54" applyFont="1" applyFill="1" applyBorder="1" applyAlignment="1" applyProtection="1">
      <alignment horizontal="center" vertical="top" wrapText="1"/>
    </xf>
    <xf numFmtId="0" fontId="74" fillId="0" borderId="24" xfId="54" applyFont="1" applyFill="1" applyBorder="1" applyAlignment="1" applyProtection="1">
      <alignment vertical="center"/>
    </xf>
    <xf numFmtId="0" fontId="6"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2" fillId="0" borderId="0" xfId="0" applyNumberFormat="1" applyFont="1" applyAlignment="1">
      <alignment vertical="center"/>
    </xf>
    <xf numFmtId="0" fontId="0" fillId="0" borderId="0" xfId="0" applyNumberFormat="1" applyFont="1" applyAlignment="1">
      <alignment vertical="center"/>
    </xf>
    <xf numFmtId="0" fontId="8" fillId="10" borderId="5" xfId="54" applyFont="1" applyFill="1" applyBorder="1" applyAlignment="1" applyProtection="1">
      <alignment horizontal="center" vertical="center" wrapText="1"/>
    </xf>
    <xf numFmtId="49" fontId="6" fillId="0" borderId="0" xfId="0" applyFont="1" applyFill="1" applyProtection="1">
      <alignment vertical="top"/>
    </xf>
    <xf numFmtId="0" fontId="8"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0" fillId="9" borderId="5" xfId="30" applyNumberFormat="1" applyFont="1" applyFill="1" applyBorder="1" applyAlignment="1" applyProtection="1">
      <alignment horizontal="left" vertical="center" wrapText="1"/>
      <protection locked="0"/>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6" fillId="13" borderId="19" xfId="54" applyNumberFormat="1" applyFont="1" applyFill="1" applyBorder="1" applyAlignment="1" applyProtection="1">
      <alignment horizontal="center" vertical="center" wrapText="1"/>
    </xf>
    <xf numFmtId="49" fontId="40" fillId="13" borderId="23" xfId="0" applyFont="1" applyFill="1" applyBorder="1" applyAlignment="1" applyProtection="1">
      <alignment horizontal="left" vertical="center" indent="3"/>
    </xf>
    <xf numFmtId="0" fontId="6" fillId="13" borderId="21" xfId="53" applyNumberFormat="1" applyFont="1" applyFill="1" applyBorder="1" applyAlignment="1" applyProtection="1">
      <alignment horizontal="left" vertical="center" wrapText="1"/>
    </xf>
    <xf numFmtId="0" fontId="6" fillId="0" borderId="5" xfId="33" applyFont="1" applyFill="1" applyBorder="1" applyAlignment="1" applyProtection="1">
      <alignment horizontal="center" vertical="center" wrapText="1"/>
    </xf>
    <xf numFmtId="49" fontId="6" fillId="0" borderId="16" xfId="49" applyNumberFormat="1" applyFont="1" applyFill="1" applyBorder="1" applyAlignment="1" applyProtection="1">
      <alignment horizontal="left" vertical="center" wrapText="1"/>
    </xf>
    <xf numFmtId="49" fontId="8" fillId="13" borderId="13" xfId="41" applyFont="1" applyFill="1" applyBorder="1" applyAlignment="1" applyProtection="1">
      <alignment horizontal="center" vertical="center"/>
    </xf>
    <xf numFmtId="49" fontId="40" fillId="13" borderId="14" xfId="41" applyFont="1" applyFill="1" applyBorder="1" applyAlignment="1" applyProtection="1">
      <alignment horizontal="left" vertical="center"/>
    </xf>
    <xf numFmtId="0" fontId="6" fillId="0" borderId="0" xfId="49" applyFont="1" applyAlignment="1" applyProtection="1"/>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65" fillId="7" borderId="0" xfId="52" applyFont="1" applyFill="1" applyBorder="1" applyAlignment="1" applyProtection="1">
      <alignment vertical="center" wrapText="1"/>
    </xf>
    <xf numFmtId="0" fontId="66" fillId="0" borderId="0" xfId="54" applyFont="1" applyFill="1" applyAlignment="1" applyProtection="1">
      <alignment vertical="center" wrapText="1"/>
    </xf>
    <xf numFmtId="0" fontId="66" fillId="0" borderId="0" xfId="32" applyFont="1" applyFill="1" applyBorder="1" applyAlignment="1" applyProtection="1">
      <alignment vertical="center" wrapText="1"/>
    </xf>
    <xf numFmtId="0" fontId="66" fillId="0" borderId="0" xfId="49" applyFont="1" applyProtection="1"/>
    <xf numFmtId="49" fontId="67" fillId="0" borderId="0" xfId="0" applyFont="1">
      <alignment vertical="top"/>
    </xf>
    <xf numFmtId="49" fontId="68"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6" fillId="0" borderId="0" xfId="52" applyNumberFormat="1" applyFont="1" applyFill="1" applyBorder="1" applyAlignment="1" applyProtection="1">
      <alignment horizontal="center" vertical="center" wrapText="1"/>
    </xf>
    <xf numFmtId="49" fontId="6" fillId="0" borderId="26" xfId="0" applyNumberFormat="1" applyFont="1" applyBorder="1" applyProtection="1">
      <alignment vertical="top"/>
    </xf>
    <xf numFmtId="49" fontId="6" fillId="0" borderId="26" xfId="0" applyNumberFormat="1" applyFont="1" applyBorder="1" applyAlignment="1" applyProtection="1">
      <alignment vertical="top" wrapText="1"/>
    </xf>
    <xf numFmtId="0" fontId="6" fillId="9" borderId="5" xfId="53" applyNumberFormat="1" applyFont="1" applyFill="1" applyBorder="1" applyAlignment="1" applyProtection="1">
      <alignment horizontal="left" vertical="center" wrapText="1"/>
      <protection locked="0"/>
    </xf>
    <xf numFmtId="0" fontId="35" fillId="7" borderId="0" xfId="43" applyNumberFormat="1" applyFont="1" applyFill="1" applyBorder="1" applyAlignment="1">
      <alignment horizontal="left" vertical="center" wrapText="1"/>
    </xf>
    <xf numFmtId="0" fontId="34" fillId="7" borderId="0" xfId="43" applyNumberFormat="1" applyFont="1" applyFill="1" applyBorder="1" applyAlignment="1">
      <alignment vertical="top" wrapText="1"/>
    </xf>
    <xf numFmtId="0" fontId="35" fillId="7" borderId="0" xfId="43" applyNumberFormat="1" applyFont="1" applyFill="1" applyBorder="1" applyAlignment="1">
      <alignment vertical="center" wrapText="1"/>
    </xf>
    <xf numFmtId="0" fontId="34" fillId="7" borderId="0" xfId="43" applyNumberFormat="1" applyFont="1" applyFill="1" applyBorder="1" applyAlignment="1">
      <alignment vertical="center" wrapText="1"/>
    </xf>
    <xf numFmtId="0" fontId="74" fillId="0" borderId="0" xfId="41" applyNumberFormat="1" applyFont="1">
      <alignment vertical="top"/>
    </xf>
    <xf numFmtId="49" fontId="74" fillId="0" borderId="0" xfId="41" applyNumberFormat="1" applyFont="1">
      <alignment vertical="top"/>
    </xf>
    <xf numFmtId="0" fontId="29"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19" fillId="10" borderId="5" xfId="54" applyFont="1" applyFill="1" applyBorder="1" applyAlignment="1" applyProtection="1">
      <alignment horizontal="center" vertical="center" wrapText="1"/>
    </xf>
    <xf numFmtId="49" fontId="6"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6" fillId="0" borderId="5" xfId="0" applyNumberFormat="1" applyFont="1" applyBorder="1" applyAlignment="1" applyProtection="1">
      <alignment horizontal="right" vertical="center"/>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49" fontId="56" fillId="0" borderId="0" xfId="53" applyNumberFormat="1" applyFont="1" applyFill="1" applyBorder="1" applyAlignment="1" applyProtection="1">
      <alignment vertical="center" wrapText="1"/>
    </xf>
    <xf numFmtId="0" fontId="56" fillId="0" borderId="0" xfId="47" applyNumberFormat="1" applyFont="1" applyFill="1" applyBorder="1" applyAlignment="1" applyProtection="1">
      <alignment vertical="center" wrapText="1"/>
    </xf>
    <xf numFmtId="49" fontId="103" fillId="0" borderId="0" xfId="53" applyNumberFormat="1" applyFont="1" applyFill="1" applyBorder="1" applyAlignment="1" applyProtection="1">
      <alignment vertical="center" wrapText="1"/>
    </xf>
    <xf numFmtId="0" fontId="56" fillId="0" borderId="0" xfId="47" applyFont="1" applyFill="1" applyBorder="1" applyAlignment="1" applyProtection="1">
      <alignment horizontal="right" vertical="center" wrapText="1"/>
    </xf>
    <xf numFmtId="0" fontId="102" fillId="0" borderId="0" xfId="0" applyNumberFormat="1" applyFont="1" applyBorder="1" applyAlignment="1">
      <alignment vertical="center"/>
    </xf>
    <xf numFmtId="49" fontId="0" fillId="0" borderId="0" xfId="0" applyBorder="1">
      <alignment vertical="top"/>
    </xf>
    <xf numFmtId="0" fontId="74" fillId="0" borderId="0" xfId="0" applyNumberFormat="1" applyFont="1" applyAlignment="1">
      <alignment vertical="center"/>
    </xf>
    <xf numFmtId="49" fontId="6" fillId="11" borderId="5" xfId="53" applyNumberFormat="1"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18" fillId="0" borderId="0" xfId="54" applyFont="1" applyFill="1" applyBorder="1" applyAlignment="1" applyProtection="1">
      <alignment vertical="center" wrapText="1"/>
    </xf>
    <xf numFmtId="0" fontId="6" fillId="0" borderId="0" xfId="47" applyFont="1" applyFill="1" applyBorder="1" applyAlignment="1" applyProtection="1">
      <alignment horizontal="left" vertical="center" wrapText="1"/>
    </xf>
    <xf numFmtId="0" fontId="29" fillId="7" borderId="0"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73" fillId="7" borderId="0" xfId="54" applyFont="1" applyFill="1" applyBorder="1" applyAlignment="1" applyProtection="1">
      <alignment vertical="center" wrapText="1"/>
    </xf>
    <xf numFmtId="0" fontId="6"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6" fillId="0" borderId="5" xfId="30" applyNumberFormat="1" applyFont="1" applyFill="1" applyBorder="1" applyAlignment="1" applyProtection="1">
      <alignment vertical="center" wrapText="1"/>
    </xf>
    <xf numFmtId="0" fontId="74" fillId="7" borderId="0" xfId="33" applyNumberFormat="1" applyFont="1" applyFill="1" applyBorder="1" applyAlignment="1" applyProtection="1">
      <alignment horizontal="center" vertical="center" wrapText="1"/>
    </xf>
    <xf numFmtId="49" fontId="74" fillId="7" borderId="0" xfId="33" applyNumberFormat="1" applyFont="1" applyFill="1" applyBorder="1" applyAlignment="1" applyProtection="1">
      <alignment horizontal="center" vertical="center" wrapText="1"/>
    </xf>
    <xf numFmtId="0" fontId="18" fillId="0" borderId="0" xfId="55" applyFont="1" applyBorder="1" applyAlignment="1">
      <alignment horizontal="center" vertical="center" wrapText="1"/>
    </xf>
    <xf numFmtId="0" fontId="6"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4" fillId="0" borderId="0" xfId="54" applyFont="1" applyFill="1" applyAlignment="1" applyProtection="1">
      <alignment vertical="center" wrapText="1"/>
    </xf>
    <xf numFmtId="49" fontId="74" fillId="0" borderId="0" xfId="0" applyFont="1">
      <alignment vertical="top"/>
    </xf>
    <xf numFmtId="0" fontId="6" fillId="7" borderId="17" xfId="54" applyFont="1" applyFill="1" applyBorder="1" applyAlignment="1" applyProtection="1">
      <alignment vertical="center" wrapText="1"/>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6" fillId="0" borderId="5" xfId="54" applyFont="1" applyFill="1" applyBorder="1" applyAlignment="1" applyProtection="1">
      <alignment horizontal="left" vertical="center" wrapText="1"/>
    </xf>
    <xf numFmtId="0" fontId="6" fillId="7" borderId="5" xfId="54" applyFont="1" applyFill="1" applyBorder="1" applyAlignment="1" applyProtection="1">
      <alignment horizontal="left" vertical="center" wrapText="1"/>
    </xf>
    <xf numFmtId="49" fontId="74" fillId="7" borderId="15" xfId="33" applyNumberFormat="1" applyFont="1" applyFill="1" applyBorder="1" applyAlignment="1" applyProtection="1">
      <alignment horizontal="center" vertical="center" wrapText="1"/>
    </xf>
    <xf numFmtId="49" fontId="72" fillId="0" borderId="0" xfId="54" applyNumberFormat="1" applyFont="1" applyFill="1" applyAlignment="1" applyProtection="1">
      <alignment vertical="center" wrapText="1"/>
    </xf>
    <xf numFmtId="0" fontId="72" fillId="0" borderId="0" xfId="0" applyNumberFormat="1" applyFont="1" applyFill="1" applyBorder="1" applyAlignment="1">
      <alignment vertical="center"/>
    </xf>
    <xf numFmtId="49" fontId="37" fillId="0" borderId="5" xfId="53" applyNumberFormat="1" applyFont="1" applyFill="1" applyBorder="1" applyAlignment="1" applyProtection="1">
      <alignment vertical="center" wrapText="1"/>
    </xf>
    <xf numFmtId="0" fontId="6"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6"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4" fillId="0" borderId="0" xfId="54" applyNumberFormat="1" applyFont="1" applyFill="1" applyAlignment="1" applyProtection="1">
      <alignment vertical="center"/>
    </xf>
    <xf numFmtId="0" fontId="104" fillId="0" borderId="0" xfId="0" applyNumberFormat="1" applyFont="1" applyFill="1" applyBorder="1" applyAlignment="1">
      <alignment vertical="center"/>
    </xf>
    <xf numFmtId="0" fontId="6" fillId="7" borderId="26" xfId="54" applyFont="1" applyFill="1" applyBorder="1" applyAlignment="1" applyProtection="1">
      <alignment vertical="center" wrapText="1"/>
    </xf>
    <xf numFmtId="0" fontId="6" fillId="7" borderId="28"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6" fillId="0" borderId="0" xfId="0" applyNumberFormat="1" applyFont="1" applyProtection="1">
      <alignment vertical="top"/>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0" fontId="6" fillId="0" borderId="0" xfId="54" applyFont="1" applyFill="1" applyBorder="1" applyAlignment="1" applyProtection="1">
      <alignment vertical="center" wrapText="1"/>
    </xf>
    <xf numFmtId="0" fontId="0" fillId="0" borderId="0" xfId="0" applyNumberFormat="1" applyAlignment="1">
      <alignment vertical="center"/>
    </xf>
    <xf numFmtId="0" fontId="6"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6" fillId="7" borderId="5" xfId="30" applyNumberFormat="1" applyFont="1" applyFill="1" applyBorder="1" applyAlignment="1" applyProtection="1">
      <alignment horizontal="righ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40" fillId="13" borderId="15" xfId="0" applyNumberFormat="1" applyFont="1" applyFill="1" applyBorder="1" applyAlignment="1" applyProtection="1">
      <alignment horizontal="left" vertical="center"/>
    </xf>
    <xf numFmtId="49" fontId="6" fillId="0" borderId="5" xfId="53" applyNumberFormat="1" applyFont="1" applyFill="1" applyBorder="1" applyAlignment="1" applyProtection="1">
      <alignment horizontal="center" vertical="center" wrapText="1"/>
    </xf>
    <xf numFmtId="0" fontId="37" fillId="0" borderId="5" xfId="51" applyFont="1" applyFill="1" applyBorder="1" applyAlignment="1" applyProtection="1">
      <alignment vertical="center" wrapText="1"/>
    </xf>
    <xf numFmtId="49" fontId="6" fillId="0" borderId="5" xfId="0" applyNumberFormat="1" applyFont="1" applyBorder="1" applyProtection="1">
      <alignment vertical="top"/>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0" borderId="0" xfId="5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indent="4"/>
    </xf>
    <xf numFmtId="0" fontId="6" fillId="7" borderId="5" xfId="54" applyNumberFormat="1" applyFont="1" applyFill="1" applyBorder="1" applyAlignment="1" applyProtection="1">
      <alignment horizontal="left" vertical="center" wrapText="1" indent="5"/>
    </xf>
    <xf numFmtId="49" fontId="40" fillId="13" borderId="15" xfId="0" applyFont="1" applyFill="1" applyBorder="1" applyAlignment="1" applyProtection="1">
      <alignment horizontal="left" vertical="center" indent="5"/>
    </xf>
    <xf numFmtId="49" fontId="40" fillId="13" borderId="15" xfId="0" applyFont="1" applyFill="1" applyBorder="1" applyAlignment="1" applyProtection="1">
      <alignment horizontal="left" vertical="center" indent="6"/>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0" fontId="6" fillId="0" borderId="0" xfId="47" applyFont="1" applyFill="1" applyBorder="1" applyAlignment="1" applyProtection="1">
      <alignment horizontal="right" vertical="center" wrapText="1"/>
    </xf>
    <xf numFmtId="0" fontId="18" fillId="0" borderId="0" xfId="32" applyFont="1" applyFill="1" applyBorder="1" applyAlignment="1" applyProtection="1">
      <alignment vertical="center" wrapText="1"/>
    </xf>
    <xf numFmtId="0" fontId="73"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9" fontId="40" fillId="13" borderId="17" xfId="0" applyFont="1" applyFill="1" applyBorder="1" applyAlignment="1" applyProtection="1">
      <alignment horizontal="left" vertical="center" indent="2"/>
    </xf>
    <xf numFmtId="0" fontId="6" fillId="7" borderId="5" xfId="54" applyFont="1" applyFill="1" applyBorder="1" applyAlignment="1" applyProtection="1">
      <alignment vertical="center" wrapText="1"/>
    </xf>
    <xf numFmtId="0" fontId="18" fillId="0" borderId="0" xfId="55" applyFont="1" applyBorder="1" applyAlignment="1">
      <alignment horizontal="center" vertical="center" wrapText="1"/>
    </xf>
    <xf numFmtId="0" fontId="6" fillId="0" borderId="5" xfId="53" applyNumberFormat="1" applyFont="1" applyFill="1" applyBorder="1" applyAlignment="1" applyProtection="1">
      <alignment vertical="center" wrapText="1"/>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49" fontId="6" fillId="0" borderId="5" xfId="33"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49" fontId="6" fillId="0" borderId="0" xfId="54" applyNumberFormat="1" applyFont="1" applyFill="1" applyBorder="1" applyAlignment="1" applyProtection="1">
      <alignment vertical="center" wrapText="1"/>
    </xf>
    <xf numFmtId="49" fontId="74" fillId="0" borderId="0" xfId="0" applyNumberFormat="1" applyFont="1" applyFill="1" applyAlignment="1" applyProtection="1">
      <alignment vertical="center"/>
    </xf>
    <xf numFmtId="49" fontId="74"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47" fillId="0" borderId="0" xfId="47"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9" fontId="40" fillId="13" borderId="13" xfId="0" applyFont="1" applyFill="1" applyBorder="1" applyAlignment="1" applyProtection="1">
      <alignment horizontal="left" vertical="center" indent="1"/>
    </xf>
    <xf numFmtId="4" fontId="75" fillId="13" borderId="14" xfId="0" applyNumberFormat="1" applyFont="1" applyFill="1" applyBorder="1" applyAlignment="1" applyProtection="1">
      <alignment horizontal="right"/>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6" fillId="0" borderId="5" xfId="47" applyNumberFormat="1" applyFont="1" applyFill="1" applyBorder="1" applyAlignment="1" applyProtection="1">
      <alignment horizontal="center" vertical="center" wrapText="1"/>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13" borderId="14"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horizontal="center" vertical="center" wrapText="1"/>
    </xf>
    <xf numFmtId="0" fontId="6" fillId="0" borderId="23" xfId="47" applyFont="1" applyFill="1" applyBorder="1" applyAlignment="1" applyProtection="1">
      <alignment horizontal="left" vertical="center" wrapText="1" indent="2"/>
    </xf>
    <xf numFmtId="0" fontId="6" fillId="0" borderId="23" xfId="53" applyNumberFormat="1" applyFont="1" applyFill="1" applyBorder="1" applyAlignment="1" applyProtection="1">
      <alignment horizontal="left" vertical="center" wrapText="1"/>
    </xf>
    <xf numFmtId="49" fontId="6"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6" fillId="0" borderId="5" xfId="54" applyNumberFormat="1" applyFont="1" applyFill="1" applyBorder="1" applyAlignment="1" applyProtection="1">
      <alignment vertical="top" wrapText="1"/>
    </xf>
    <xf numFmtId="0" fontId="6" fillId="0" borderId="5" xfId="54"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1"/>
    </xf>
    <xf numFmtId="0" fontId="6" fillId="0" borderId="5" xfId="47" applyFont="1" applyFill="1" applyBorder="1" applyAlignment="1" applyProtection="1">
      <alignment horizontal="left" vertical="center" wrapText="1" indent="4"/>
    </xf>
    <xf numFmtId="49" fontId="6" fillId="13" borderId="25" xfId="54" applyNumberFormat="1" applyFont="1" applyFill="1" applyBorder="1" applyAlignment="1" applyProtection="1">
      <alignment horizontal="center" vertical="center" wrapText="1"/>
    </xf>
    <xf numFmtId="0" fontId="6" fillId="13" borderId="17" xfId="53" applyNumberFormat="1" applyFont="1" applyFill="1" applyBorder="1" applyAlignment="1" applyProtection="1">
      <alignment horizontal="left" vertical="center" wrapText="1"/>
    </xf>
    <xf numFmtId="49" fontId="6" fillId="13" borderId="18" xfId="54" applyNumberFormat="1" applyFont="1" applyFill="1" applyBorder="1" applyAlignment="1" applyProtection="1">
      <alignment vertical="center" wrapText="1"/>
    </xf>
    <xf numFmtId="49" fontId="29" fillId="7" borderId="15" xfId="33" applyNumberFormat="1" applyFont="1" applyFill="1" applyBorder="1" applyAlignment="1" applyProtection="1">
      <alignment horizontal="center" vertical="center" wrapText="1"/>
    </xf>
    <xf numFmtId="0" fontId="29" fillId="7" borderId="15" xfId="33" applyNumberFormat="1" applyFont="1" applyFill="1" applyBorder="1" applyAlignment="1" applyProtection="1">
      <alignment horizontal="center" vertical="center" wrapText="1"/>
    </xf>
    <xf numFmtId="0" fontId="74" fillId="7" borderId="15" xfId="33" applyNumberFormat="1" applyFont="1" applyFill="1" applyBorder="1" applyAlignment="1" applyProtection="1">
      <alignment horizontal="center" vertical="center" wrapText="1"/>
    </xf>
    <xf numFmtId="0" fontId="66" fillId="0" borderId="0" xfId="54" applyFont="1" applyFill="1" applyAlignment="1" applyProtection="1">
      <alignment vertical="center" wrapText="1"/>
    </xf>
    <xf numFmtId="0" fontId="6" fillId="0" borderId="5" xfId="47" applyFont="1" applyFill="1" applyBorder="1" applyAlignment="1" applyProtection="1">
      <alignment vertical="center" wrapText="1"/>
    </xf>
    <xf numFmtId="0" fontId="102" fillId="0" borderId="0" xfId="0" applyNumberFormat="1" applyFont="1" applyAlignment="1">
      <alignment vertical="center"/>
    </xf>
    <xf numFmtId="49" fontId="56" fillId="0" borderId="0" xfId="53" applyNumberFormat="1" applyFont="1" applyFill="1" applyBorder="1" applyAlignment="1" applyProtection="1">
      <alignment horizontal="center" vertical="center" wrapText="1"/>
    </xf>
    <xf numFmtId="0" fontId="56" fillId="0" borderId="0" xfId="47" applyFont="1" applyFill="1" applyBorder="1" applyAlignment="1" applyProtection="1">
      <alignment vertical="center" wrapText="1"/>
    </xf>
    <xf numFmtId="0" fontId="102" fillId="0" borderId="0" xfId="0" applyNumberFormat="1" applyFont="1" applyBorder="1" applyAlignment="1">
      <alignment vertical="center"/>
    </xf>
    <xf numFmtId="0" fontId="6" fillId="0" borderId="5" xfId="54" applyNumberFormat="1" applyFont="1" applyFill="1" applyBorder="1" applyAlignment="1" applyProtection="1">
      <alignment horizontal="left" vertical="center" wrapText="1" indent="6"/>
    </xf>
    <xf numFmtId="49" fontId="29" fillId="7" borderId="23" xfId="33" applyNumberFormat="1" applyFont="1" applyFill="1" applyBorder="1" applyAlignment="1" applyProtection="1">
      <alignment horizontal="center" vertical="center" wrapText="1"/>
    </xf>
    <xf numFmtId="0" fontId="29" fillId="7" borderId="23" xfId="33" applyNumberFormat="1" applyFont="1" applyFill="1" applyBorder="1" applyAlignment="1" applyProtection="1">
      <alignment horizontal="center" vertical="center" wrapText="1"/>
    </xf>
    <xf numFmtId="0" fontId="74" fillId="7" borderId="23" xfId="33" applyNumberFormat="1" applyFont="1" applyFill="1" applyBorder="1" applyAlignment="1" applyProtection="1">
      <alignment horizontal="center" vertical="center" wrapText="1"/>
    </xf>
    <xf numFmtId="49" fontId="6" fillId="11" borderId="5" xfId="53" applyNumberFormat="1" applyFont="1" applyFill="1" applyBorder="1" applyAlignment="1" applyProtection="1">
      <alignment horizontal="center" vertical="center" wrapText="1"/>
    </xf>
    <xf numFmtId="0" fontId="74" fillId="7" borderId="0" xfId="33" applyNumberFormat="1"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6" fillId="12" borderId="23" xfId="45" applyFont="1" applyFill="1" applyBorder="1" applyAlignment="1" applyProtection="1">
      <alignment horizontal="center" vertical="center" wrapText="1"/>
    </xf>
    <xf numFmtId="0" fontId="6" fillId="0" borderId="13" xfId="53" applyFont="1" applyBorder="1" applyAlignment="1" applyProtection="1">
      <alignment horizontal="left" vertical="center"/>
    </xf>
    <xf numFmtId="49" fontId="6" fillId="0" borderId="13" xfId="0" applyNumberFormat="1" applyFont="1" applyBorder="1" applyProtection="1">
      <alignment vertical="top"/>
    </xf>
    <xf numFmtId="49" fontId="37" fillId="0" borderId="13" xfId="0" applyNumberFormat="1" applyFont="1" applyBorder="1" applyProtection="1">
      <alignment vertical="top"/>
    </xf>
    <xf numFmtId="0" fontId="37" fillId="0" borderId="13" xfId="53" applyFont="1" applyBorder="1" applyAlignment="1" applyProtection="1">
      <alignment horizontal="left" vertical="center"/>
    </xf>
    <xf numFmtId="49" fontId="6" fillId="0" borderId="45" xfId="0" applyNumberFormat="1" applyFont="1" applyBorder="1" applyAlignment="1" applyProtection="1">
      <alignment vertical="center" wrapText="1"/>
    </xf>
    <xf numFmtId="0" fontId="6" fillId="0" borderId="16" xfId="54" applyFont="1" applyFill="1" applyBorder="1" applyAlignment="1" applyProtection="1">
      <alignment vertical="center" wrapText="1"/>
    </xf>
    <xf numFmtId="0" fontId="6" fillId="0" borderId="28" xfId="54" applyFont="1" applyFill="1" applyBorder="1" applyAlignment="1" applyProtection="1">
      <alignment vertical="center" wrapText="1"/>
    </xf>
    <xf numFmtId="0" fontId="6" fillId="0" borderId="26" xfId="54" applyFont="1" applyFill="1" applyBorder="1" applyAlignment="1" applyProtection="1">
      <alignment vertical="center" wrapText="1"/>
    </xf>
    <xf numFmtId="0" fontId="18" fillId="0" borderId="0" xfId="55" applyFont="1" applyFill="1" applyBorder="1" applyAlignment="1">
      <alignment vertical="center" wrapText="1"/>
    </xf>
    <xf numFmtId="49" fontId="37" fillId="13" borderId="14" xfId="53" applyNumberFormat="1" applyFont="1" applyFill="1" applyBorder="1" applyAlignment="1" applyProtection="1">
      <alignment horizontal="center" vertical="center" wrapText="1"/>
    </xf>
    <xf numFmtId="0" fontId="103" fillId="0" borderId="0" xfId="47" applyFont="1" applyFill="1" applyBorder="1" applyAlignment="1" applyProtection="1">
      <alignment horizontal="left" vertical="center" wrapText="1"/>
    </xf>
    <xf numFmtId="49" fontId="74" fillId="7" borderId="23" xfId="33" applyNumberFormat="1" applyFont="1" applyFill="1" applyBorder="1" applyAlignment="1" applyProtection="1">
      <alignment horizontal="center" vertical="center" wrapText="1"/>
    </xf>
    <xf numFmtId="49" fontId="6"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4" fontId="0" fillId="13" borderId="13" xfId="0" applyNumberFormat="1" applyFill="1" applyBorder="1" applyAlignment="1" applyProtection="1">
      <alignment horizontal="right" vertical="center"/>
    </xf>
    <xf numFmtId="0" fontId="29" fillId="7" borderId="0" xfId="33" applyNumberFormat="1" applyFont="1" applyFill="1" applyBorder="1" applyAlignment="1" applyProtection="1">
      <alignment vertical="center" wrapText="1"/>
    </xf>
    <xf numFmtId="0" fontId="29" fillId="7" borderId="0" xfId="33" applyNumberFormat="1" applyFont="1" applyFill="1" applyBorder="1" applyAlignment="1" applyProtection="1">
      <alignment horizontal="left" vertical="center" wrapText="1" indent="2"/>
    </xf>
    <xf numFmtId="49" fontId="40" fillId="0" borderId="0" xfId="0" applyFont="1" applyFill="1" applyBorder="1" applyAlignment="1" applyProtection="1">
      <alignment horizontal="left" vertical="center"/>
    </xf>
    <xf numFmtId="49" fontId="40" fillId="0" borderId="0" xfId="0" applyFont="1" applyFill="1" applyBorder="1" applyAlignment="1" applyProtection="1">
      <alignment horizontal="left" vertical="center" indent="2"/>
    </xf>
    <xf numFmtId="49" fontId="28"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37" fillId="0" borderId="0" xfId="53" applyNumberFormat="1" applyFont="1" applyFill="1" applyBorder="1" applyAlignment="1" applyProtection="1">
      <alignment horizontal="center" vertical="center" wrapText="1"/>
    </xf>
    <xf numFmtId="49" fontId="11" fillId="0" borderId="0" xfId="0" applyFont="1" applyFill="1" applyProtection="1">
      <alignment vertical="top"/>
    </xf>
    <xf numFmtId="49" fontId="32" fillId="0" borderId="0" xfId="0" applyFont="1" applyFill="1" applyBorder="1" applyProtection="1">
      <alignment vertical="top"/>
    </xf>
    <xf numFmtId="4" fontId="6" fillId="9" borderId="5" xfId="30" applyNumberFormat="1" applyFont="1" applyFill="1" applyBorder="1" applyAlignment="1" applyProtection="1">
      <alignment horizontal="right" vertical="center" wrapText="1"/>
      <protection locked="0"/>
    </xf>
    <xf numFmtId="49" fontId="0" fillId="0" borderId="0" xfId="0">
      <alignment vertical="top"/>
    </xf>
    <xf numFmtId="0" fontId="6" fillId="0" borderId="0" xfId="54" applyFont="1" applyFill="1" applyAlignment="1" applyProtection="1">
      <alignment vertical="center" wrapText="1"/>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49" fontId="28" fillId="13" borderId="13" xfId="0" applyFont="1" applyFill="1" applyBorder="1" applyAlignment="1" applyProtection="1">
      <alignment horizontal="center" vertical="center"/>
    </xf>
    <xf numFmtId="49" fontId="6" fillId="7" borderId="5" xfId="54" applyNumberFormat="1" applyFont="1" applyFill="1" applyBorder="1" applyAlignment="1" applyProtection="1">
      <alignment horizontal="center" vertical="center" wrapText="1"/>
    </xf>
    <xf numFmtId="49" fontId="6" fillId="0" borderId="5" xfId="53" applyNumberFormat="1"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0" fontId="6" fillId="7" borderId="5" xfId="54" applyNumberFormat="1" applyFont="1" applyFill="1" applyBorder="1" applyAlignment="1" applyProtection="1">
      <alignment horizontal="left" vertical="center" wrapText="1" indent="1"/>
    </xf>
    <xf numFmtId="0" fontId="6" fillId="7" borderId="5" xfId="54" applyNumberFormat="1" applyFont="1" applyFill="1" applyBorder="1" applyAlignment="1" applyProtection="1">
      <alignment horizontal="left" vertical="center" wrapText="1" indent="2"/>
    </xf>
    <xf numFmtId="0" fontId="6" fillId="7" borderId="5" xfId="54" applyNumberFormat="1" applyFont="1" applyFill="1" applyBorder="1" applyAlignment="1" applyProtection="1">
      <alignment horizontal="left" vertical="center" wrapText="1" indent="3"/>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40" fillId="13" borderId="15" xfId="0" applyFont="1" applyFill="1" applyBorder="1" applyAlignment="1" applyProtection="1">
      <alignment horizontal="left" vertical="center" indent="1"/>
    </xf>
    <xf numFmtId="49" fontId="6" fillId="13" borderId="14"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indent="4"/>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0" fillId="13" borderId="13" xfId="0" applyFont="1" applyFill="1" applyBorder="1" applyAlignment="1" applyProtection="1">
      <alignment vertical="center" wrapText="1"/>
    </xf>
    <xf numFmtId="49" fontId="40" fillId="13" borderId="15" xfId="0" applyFont="1" applyFill="1" applyBorder="1" applyAlignment="1" applyProtection="1">
      <alignment vertical="center"/>
    </xf>
    <xf numFmtId="49" fontId="40" fillId="13" borderId="15" xfId="0" applyFont="1" applyFill="1" applyBorder="1" applyAlignment="1" applyProtection="1">
      <alignment vertical="center" wrapText="1"/>
    </xf>
    <xf numFmtId="4" fontId="6" fillId="0" borderId="5" xfId="30" applyNumberFormat="1" applyFont="1" applyFill="1" applyBorder="1" applyAlignment="1" applyProtection="1">
      <alignment vertical="center" wrapText="1"/>
    </xf>
    <xf numFmtId="49" fontId="6" fillId="0" borderId="5" xfId="54" applyNumberFormat="1" applyFont="1" applyFill="1" applyBorder="1" applyAlignment="1" applyProtection="1">
      <alignment horizontal="left" vertical="center" wrapText="1" indent="7"/>
    </xf>
    <xf numFmtId="0" fontId="6" fillId="0" borderId="5" xfId="54" applyNumberFormat="1" applyFont="1" applyFill="1" applyBorder="1" applyAlignment="1" applyProtection="1">
      <alignment horizontal="left" vertical="center" wrapText="1"/>
    </xf>
    <xf numFmtId="0" fontId="6" fillId="7" borderId="5" xfId="54" applyFont="1" applyFill="1" applyBorder="1" applyAlignment="1" applyProtection="1">
      <alignment vertical="center" wrapText="1"/>
    </xf>
    <xf numFmtId="0" fontId="6" fillId="0" borderId="5" xfId="53" applyNumberFormat="1" applyFont="1" applyFill="1" applyBorder="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4" applyFont="1" applyFill="1" applyAlignment="1" applyProtection="1">
      <alignment vertical="center" wrapText="1"/>
    </xf>
    <xf numFmtId="49" fontId="6" fillId="0" borderId="5" xfId="53" applyNumberFormat="1" applyFont="1" applyFill="1" applyBorder="1" applyAlignment="1" applyProtection="1">
      <alignment vertical="center" wrapText="1"/>
    </xf>
    <xf numFmtId="49" fontId="74" fillId="0" borderId="0" xfId="0" applyFont="1">
      <alignment vertical="top"/>
    </xf>
    <xf numFmtId="0" fontId="74" fillId="0" borderId="0" xfId="54" applyFont="1" applyFill="1" applyAlignment="1" applyProtection="1">
      <alignment vertical="center"/>
    </xf>
    <xf numFmtId="49" fontId="74" fillId="0" borderId="0" xfId="0" applyFont="1" applyAlignment="1">
      <alignment vertical="top"/>
    </xf>
    <xf numFmtId="0" fontId="6" fillId="7" borderId="5" xfId="54" applyNumberFormat="1" applyFont="1" applyFill="1" applyBorder="1" applyAlignment="1" applyProtection="1">
      <alignment horizontal="left" vertical="center" wrapText="1"/>
    </xf>
    <xf numFmtId="49" fontId="40"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37" fillId="0" borderId="5" xfId="53" applyNumberFormat="1" applyFont="1" applyFill="1" applyBorder="1" applyAlignment="1" applyProtection="1">
      <alignment vertical="center" wrapText="1"/>
    </xf>
    <xf numFmtId="49" fontId="0" fillId="0" borderId="0" xfId="0">
      <alignment vertical="top"/>
    </xf>
    <xf numFmtId="49" fontId="6" fillId="0" borderId="0" xfId="0" applyFont="1">
      <alignment vertical="top"/>
    </xf>
    <xf numFmtId="49" fontId="0" fillId="0" borderId="0" xfId="0">
      <alignment vertical="top"/>
    </xf>
    <xf numFmtId="49" fontId="32" fillId="0" borderId="0" xfId="0" applyFont="1" applyBorder="1">
      <alignment vertical="top"/>
    </xf>
    <xf numFmtId="49" fontId="40" fillId="13" borderId="15" xfId="0" applyFont="1" applyFill="1" applyBorder="1" applyAlignment="1" applyProtection="1">
      <alignment horizontal="left" vertical="center" indent="1"/>
    </xf>
    <xf numFmtId="49" fontId="6" fillId="0" borderId="0" xfId="0" applyNumberFormat="1" applyFont="1" applyAlignment="1">
      <alignment vertical="center"/>
    </xf>
    <xf numFmtId="49" fontId="6" fillId="0" borderId="0" xfId="0" applyFont="1">
      <alignment vertical="top"/>
    </xf>
    <xf numFmtId="49" fontId="40" fillId="13" borderId="15" xfId="0" applyFont="1" applyFill="1" applyBorder="1" applyAlignment="1" applyProtection="1">
      <alignment horizontal="left" vertical="center"/>
    </xf>
    <xf numFmtId="49" fontId="6" fillId="13" borderId="15" xfId="54" applyNumberFormat="1" applyFont="1" applyFill="1" applyBorder="1" applyAlignment="1" applyProtection="1">
      <alignment horizontal="left" vertical="center" wrapText="1" indent="4"/>
    </xf>
    <xf numFmtId="49" fontId="6"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6"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0" fillId="13" borderId="13" xfId="0" applyNumberFormat="1" applyFont="1" applyFill="1" applyBorder="1" applyAlignment="1" applyProtection="1">
      <alignment horizontal="left" vertical="center"/>
    </xf>
    <xf numFmtId="0" fontId="40" fillId="13" borderId="15" xfId="0" applyNumberFormat="1" applyFont="1" applyFill="1" applyBorder="1" applyAlignment="1" applyProtection="1">
      <alignment horizontal="left" vertical="center"/>
    </xf>
    <xf numFmtId="0" fontId="40"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6"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6" fillId="0" borderId="5" xfId="51" applyFont="1" applyFill="1" applyBorder="1" applyAlignment="1" applyProtection="1">
      <alignment vertical="center" wrapText="1"/>
    </xf>
    <xf numFmtId="0" fontId="6" fillId="0" borderId="0" xfId="47" applyFont="1" applyFill="1" applyBorder="1" applyAlignment="1" applyProtection="1">
      <alignment vertical="center" wrapText="1"/>
    </xf>
    <xf numFmtId="49" fontId="6" fillId="0" borderId="5" xfId="0" applyNumberFormat="1" applyFont="1" applyFill="1" applyBorder="1" applyAlignment="1" applyProtection="1">
      <alignment vertical="center" wrapText="1"/>
    </xf>
    <xf numFmtId="0" fontId="6" fillId="7" borderId="0" xfId="54" applyFont="1" applyFill="1" applyBorder="1" applyAlignment="1" applyProtection="1">
      <alignment vertical="center" wrapText="1"/>
    </xf>
    <xf numFmtId="0" fontId="8"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28" fillId="13" borderId="15" xfId="0" applyFont="1" applyFill="1" applyBorder="1" applyAlignment="1" applyProtection="1">
      <alignment horizontal="left" vertical="center"/>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0" fontId="6" fillId="0" borderId="0" xfId="47" applyFont="1" applyFill="1" applyBorder="1" applyAlignment="1" applyProtection="1">
      <alignment vertical="center" wrapText="1"/>
    </xf>
    <xf numFmtId="49" fontId="6" fillId="13" borderId="14" xfId="53" applyNumberFormat="1" applyFont="1" applyFill="1" applyBorder="1" applyAlignment="1" applyProtection="1">
      <alignment horizontal="center" vertical="center" wrapText="1"/>
    </xf>
    <xf numFmtId="4" fontId="6" fillId="0" borderId="5" xfId="30" applyNumberFormat="1" applyFont="1" applyFill="1" applyBorder="1" applyAlignment="1" applyProtection="1">
      <alignment horizontal="right"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6" fillId="0" borderId="0" xfId="53" applyNumberFormat="1" applyFont="1" applyFill="1" applyBorder="1" applyAlignment="1" applyProtection="1">
      <alignment vertical="center" wrapText="1"/>
    </xf>
    <xf numFmtId="0" fontId="6" fillId="0" borderId="0" xfId="54" applyNumberFormat="1" applyFont="1" applyFill="1" applyAlignment="1" applyProtection="1">
      <alignment vertical="center" wrapText="1"/>
    </xf>
    <xf numFmtId="4" fontId="74" fillId="0" borderId="5" xfId="30" applyNumberFormat="1" applyFont="1" applyFill="1" applyBorder="1" applyAlignment="1" applyProtection="1">
      <alignment horizontal="center" vertical="center" wrapText="1"/>
    </xf>
    <xf numFmtId="0" fontId="74" fillId="0" borderId="0" xfId="53" applyNumberFormat="1" applyFont="1" applyFill="1" applyBorder="1" applyAlignment="1" applyProtection="1">
      <alignment vertical="center" wrapText="1"/>
    </xf>
    <xf numFmtId="0" fontId="74"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49" fontId="6" fillId="11" borderId="5" xfId="53" applyNumberFormat="1"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29" fillId="7" borderId="23" xfId="33" applyNumberFormat="1" applyFont="1" applyFill="1" applyBorder="1" applyAlignment="1" applyProtection="1">
      <alignment horizontal="center" vertical="center" wrapText="1"/>
    </xf>
    <xf numFmtId="0" fontId="6"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2" fillId="0" borderId="0" xfId="0" applyNumberFormat="1" applyFont="1" applyFill="1" applyBorder="1" applyAlignment="1" applyProtection="1">
      <alignment vertical="center"/>
    </xf>
    <xf numFmtId="49" fontId="56" fillId="0" borderId="0" xfId="54" applyNumberFormat="1" applyFont="1" applyFill="1" applyAlignment="1" applyProtection="1">
      <alignment vertical="center" wrapText="1"/>
    </xf>
    <xf numFmtId="0" fontId="105" fillId="7" borderId="0" xfId="54" applyFont="1" applyFill="1" applyBorder="1" applyAlignment="1" applyProtection="1">
      <alignment vertical="center" wrapText="1"/>
    </xf>
    <xf numFmtId="0" fontId="56" fillId="7" borderId="0" xfId="54" applyFont="1" applyFill="1" applyBorder="1" applyAlignment="1" applyProtection="1">
      <alignment vertical="center" wrapText="1"/>
    </xf>
    <xf numFmtId="0" fontId="6" fillId="7" borderId="0" xfId="52" applyFont="1" applyFill="1" applyBorder="1" applyAlignment="1" applyProtection="1">
      <alignment horizontal="right" vertical="center" wrapText="1" indent="1"/>
    </xf>
    <xf numFmtId="0" fontId="6" fillId="0" borderId="0" xfId="54" applyFont="1" applyFill="1" applyAlignment="1" applyProtection="1">
      <alignment vertical="center" wrapText="1"/>
    </xf>
    <xf numFmtId="49" fontId="6" fillId="0"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3" applyFont="1" applyBorder="1" applyAlignment="1" applyProtection="1">
      <alignment horizontal="left" vertical="center"/>
    </xf>
    <xf numFmtId="0" fontId="6" fillId="0" borderId="0" xfId="54" applyFont="1" applyFill="1" applyBorder="1" applyAlignment="1" applyProtection="1">
      <alignment vertical="center" wrapText="1"/>
    </xf>
    <xf numFmtId="0" fontId="6" fillId="8" borderId="5" xfId="53" applyNumberFormat="1" applyFont="1" applyFill="1" applyBorder="1" applyAlignment="1" applyProtection="1">
      <alignment horizontal="left" vertical="center" wrapText="1"/>
    </xf>
    <xf numFmtId="0" fontId="66" fillId="0" borderId="0" xfId="54" applyFont="1" applyFill="1" applyAlignment="1" applyProtection="1">
      <alignment vertical="center" wrapText="1"/>
    </xf>
    <xf numFmtId="49" fontId="74" fillId="0" borderId="0" xfId="54" applyNumberFormat="1" applyFont="1" applyFill="1" applyAlignment="1" applyProtection="1">
      <alignment vertical="center" wrapText="1"/>
    </xf>
    <xf numFmtId="0" fontId="74" fillId="0" borderId="0" xfId="54" applyFont="1" applyFill="1" applyAlignment="1" applyProtection="1">
      <alignment vertical="center" wrapText="1"/>
    </xf>
    <xf numFmtId="0" fontId="32" fillId="0" borderId="0" xfId="54" applyFont="1" applyFill="1" applyAlignment="1" applyProtection="1">
      <alignment vertical="center" wrapText="1"/>
    </xf>
    <xf numFmtId="0" fontId="6" fillId="0" borderId="5" xfId="47" applyNumberFormat="1" applyFont="1" applyFill="1" applyBorder="1" applyAlignment="1" applyProtection="1">
      <alignment horizontal="center" vertical="center" wrapText="1"/>
    </xf>
    <xf numFmtId="49" fontId="80" fillId="7" borderId="0" xfId="33" applyNumberFormat="1" applyFont="1" applyFill="1" applyBorder="1" applyAlignment="1" applyProtection="1">
      <alignment horizontal="center" vertical="center" wrapText="1"/>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1"/>
    </xf>
    <xf numFmtId="0" fontId="6" fillId="0" borderId="5" xfId="54" applyNumberFormat="1" applyFont="1" applyFill="1" applyBorder="1" applyAlignment="1" applyProtection="1">
      <alignment vertical="center" wrapText="1"/>
    </xf>
    <xf numFmtId="0" fontId="6" fillId="0" borderId="5" xfId="47" applyFont="1" applyFill="1" applyBorder="1" applyAlignment="1" applyProtection="1">
      <alignment horizontal="left" vertical="center" wrapText="1" indent="3"/>
    </xf>
    <xf numFmtId="0" fontId="6" fillId="0" borderId="5" xfId="47" applyFont="1" applyFill="1" applyBorder="1" applyAlignment="1" applyProtection="1">
      <alignment horizontal="left" vertical="center" wrapText="1" indent="4"/>
    </xf>
    <xf numFmtId="49" fontId="6" fillId="13" borderId="13" xfId="54" applyNumberFormat="1" applyFont="1" applyFill="1" applyBorder="1" applyAlignment="1" applyProtection="1">
      <alignment horizontal="center" vertical="center" wrapText="1"/>
    </xf>
    <xf numFmtId="0" fontId="6" fillId="13" borderId="15" xfId="53" applyNumberFormat="1" applyFont="1" applyFill="1" applyBorder="1" applyAlignment="1" applyProtection="1">
      <alignment horizontal="left" vertical="center" wrapText="1"/>
    </xf>
    <xf numFmtId="49" fontId="6" fillId="13" borderId="14" xfId="54" applyNumberFormat="1" applyFont="1" applyFill="1" applyBorder="1" applyAlignment="1" applyProtection="1">
      <alignment vertical="center" wrapText="1"/>
    </xf>
    <xf numFmtId="49" fontId="6" fillId="0" borderId="0" xfId="54" applyNumberFormat="1"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6" fillId="10" borderId="5" xfId="35" applyNumberFormat="1" applyFont="1" applyFill="1" applyBorder="1" applyAlignment="1" applyProtection="1">
      <alignment horizontal="center" vertical="top" wrapText="1"/>
    </xf>
    <xf numFmtId="0" fontId="56" fillId="0" borderId="0" xfId="54" applyFont="1" applyFill="1" applyAlignment="1" applyProtection="1">
      <alignment vertical="center" wrapText="1"/>
    </xf>
    <xf numFmtId="0" fontId="74" fillId="0" borderId="0" xfId="54" applyFont="1" applyFill="1" applyAlignment="1" applyProtection="1">
      <alignment vertical="center"/>
    </xf>
    <xf numFmtId="0" fontId="6" fillId="0" borderId="5" xfId="47" applyFont="1" applyFill="1" applyBorder="1" applyAlignment="1" applyProtection="1">
      <alignment horizontal="left" vertical="center" wrapText="1" indent="2"/>
    </xf>
    <xf numFmtId="0" fontId="106" fillId="7" borderId="0" xfId="54" applyFont="1" applyFill="1" applyBorder="1" applyAlignment="1" applyProtection="1">
      <alignment horizontal="center" vertical="center" wrapText="1"/>
    </xf>
    <xf numFmtId="0" fontId="56" fillId="0" borderId="0" xfId="53" applyNumberFormat="1" applyFont="1" applyFill="1" applyBorder="1" applyAlignment="1" applyProtection="1">
      <alignment vertical="center" wrapText="1"/>
    </xf>
    <xf numFmtId="0" fontId="56" fillId="0" borderId="0" xfId="54" applyFont="1" applyFill="1" applyBorder="1" applyAlignment="1" applyProtection="1">
      <alignment vertical="center" wrapText="1"/>
    </xf>
    <xf numFmtId="49" fontId="40" fillId="13" borderId="17" xfId="0" applyFont="1" applyFill="1" applyBorder="1" applyAlignment="1" applyProtection="1">
      <alignment vertical="center" wrapText="1"/>
    </xf>
    <xf numFmtId="49" fontId="40" fillId="13" borderId="17" xfId="0" applyFont="1" applyFill="1" applyBorder="1" applyAlignment="1" applyProtection="1">
      <alignment vertical="center"/>
    </xf>
    <xf numFmtId="49" fontId="6" fillId="13" borderId="17" xfId="54" applyNumberFormat="1" applyFont="1" applyFill="1" applyBorder="1" applyAlignment="1" applyProtection="1">
      <alignment horizontal="left" vertical="center" wrapText="1" indent="4"/>
    </xf>
    <xf numFmtId="0" fontId="6" fillId="0" borderId="14" xfId="54" applyNumberFormat="1" applyFont="1" applyFill="1" applyBorder="1" applyAlignment="1" applyProtection="1">
      <alignment horizontal="left" vertical="center" wrapText="1" indent="4"/>
    </xf>
    <xf numFmtId="0" fontId="6"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56" fillId="0" borderId="46" xfId="53" applyNumberFormat="1" applyFont="1" applyFill="1" applyBorder="1" applyAlignment="1" applyProtection="1">
      <alignment horizontal="center"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33" fillId="0" borderId="20" xfId="54" applyFont="1" applyFill="1" applyBorder="1" applyAlignment="1" applyProtection="1">
      <alignment horizontal="center"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0" fontId="6" fillId="0" borderId="0" xfId="54" applyFont="1" applyFill="1" applyAlignment="1" applyProtection="1">
      <alignment vertical="center" wrapText="1"/>
    </xf>
    <xf numFmtId="49" fontId="32" fillId="0" borderId="0" xfId="0" applyFont="1" applyBorder="1">
      <alignment vertical="top"/>
    </xf>
    <xf numFmtId="0" fontId="33" fillId="0" borderId="0" xfId="54" applyFont="1" applyFill="1" applyAlignment="1" applyProtection="1">
      <alignment horizontal="center" vertical="center" wrapText="1"/>
    </xf>
    <xf numFmtId="49" fontId="6" fillId="0" borderId="0" xfId="0" applyFont="1" applyBorder="1">
      <alignment vertical="top"/>
    </xf>
    <xf numFmtId="49" fontId="6" fillId="0" borderId="0" xfId="0" applyFont="1" applyBorder="1" applyAlignment="1">
      <alignment vertical="top"/>
    </xf>
    <xf numFmtId="0" fontId="74" fillId="0" borderId="0" xfId="54" applyFont="1" applyFill="1" applyBorder="1" applyAlignment="1" applyProtection="1">
      <alignment vertical="center" wrapText="1"/>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49" fontId="32" fillId="0" borderId="0" xfId="0" applyFont="1" applyBorder="1">
      <alignment vertical="top"/>
    </xf>
    <xf numFmtId="0" fontId="41" fillId="7" borderId="0" xfId="54" applyFont="1" applyFill="1" applyBorder="1" applyAlignment="1" applyProtection="1">
      <alignment horizontal="center" vertical="center" wrapText="1"/>
    </xf>
    <xf numFmtId="0" fontId="6" fillId="0" borderId="0" xfId="54" applyFont="1" applyFill="1" applyBorder="1" applyAlignment="1" applyProtection="1">
      <alignment horizontal="center" vertical="center" wrapText="1"/>
    </xf>
    <xf numFmtId="49" fontId="6" fillId="0" borderId="0" xfId="0" applyFont="1" applyBorder="1">
      <alignment vertical="top"/>
    </xf>
    <xf numFmtId="0" fontId="6" fillId="0" borderId="20" xfId="54" applyFont="1" applyFill="1" applyBorder="1" applyAlignment="1" applyProtection="1">
      <alignment vertical="center" wrapText="1"/>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0" fontId="33" fillId="0" borderId="0" xfId="54" applyFont="1" applyFill="1" applyBorder="1" applyAlignment="1" applyProtection="1">
      <alignment vertical="center" wrapText="1"/>
    </xf>
    <xf numFmtId="49" fontId="6" fillId="0" borderId="20" xfId="0" applyFont="1" applyBorder="1">
      <alignment vertical="top"/>
    </xf>
    <xf numFmtId="49" fontId="74" fillId="0" borderId="0" xfId="0" applyFont="1" applyFill="1" applyBorder="1" applyProtection="1">
      <alignment vertical="top"/>
    </xf>
    <xf numFmtId="0" fontId="74" fillId="0" borderId="20" xfId="54" applyFont="1" applyFill="1" applyBorder="1" applyAlignment="1" applyProtection="1">
      <alignment horizontal="center" vertical="center" wrapText="1"/>
    </xf>
    <xf numFmtId="0" fontId="74" fillId="0" borderId="20" xfId="54" applyFont="1" applyFill="1" applyBorder="1" applyAlignment="1" applyProtection="1">
      <alignment vertical="center" wrapText="1"/>
    </xf>
    <xf numFmtId="49" fontId="11" fillId="0" borderId="0" xfId="0" applyFont="1" applyBorder="1">
      <alignment vertical="top"/>
    </xf>
    <xf numFmtId="49" fontId="0" fillId="0" borderId="20" xfId="0" applyBorder="1">
      <alignment vertical="top"/>
    </xf>
    <xf numFmtId="49" fontId="74" fillId="0" borderId="0" xfId="0" applyNumberFormat="1" applyFont="1" applyFill="1" applyBorder="1" applyAlignment="1" applyProtection="1">
      <alignment vertical="center"/>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33" fillId="0" borderId="0" xfId="54" applyFont="1" applyFill="1" applyAlignment="1" applyProtection="1">
      <alignment horizontal="center" vertical="center" wrapText="1"/>
    </xf>
    <xf numFmtId="49" fontId="6" fillId="0" borderId="0" xfId="0" applyNumberFormat="1" applyFont="1" applyAlignment="1">
      <alignment vertical="center"/>
    </xf>
    <xf numFmtId="49" fontId="6" fillId="0" borderId="0" xfId="0" applyFont="1">
      <alignment vertical="top"/>
    </xf>
    <xf numFmtId="49" fontId="6" fillId="0" borderId="0" xfId="0" applyFont="1" applyBorder="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6" fillId="0" borderId="0" xfId="54" applyNumberFormat="1"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Border="1" applyAlignment="1">
      <alignment vertical="center"/>
    </xf>
    <xf numFmtId="0" fontId="33" fillId="7" borderId="0" xfId="54" applyFont="1" applyFill="1" applyBorder="1" applyAlignment="1" applyProtection="1">
      <alignment vertical="center" wrapText="1"/>
    </xf>
    <xf numFmtId="0" fontId="11" fillId="0" borderId="0" xfId="54" applyFont="1" applyFill="1" applyBorder="1" applyAlignment="1" applyProtection="1">
      <alignment horizontal="center" vertical="center" wrapText="1"/>
    </xf>
    <xf numFmtId="0" fontId="11" fillId="0" borderId="0" xfId="54" applyFont="1" applyFill="1" applyBorder="1" applyAlignment="1" applyProtection="1">
      <alignment vertical="center" wrapText="1"/>
    </xf>
    <xf numFmtId="49" fontId="0" fillId="0" borderId="0" xfId="0">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49" fontId="6" fillId="0" borderId="0" xfId="54" applyNumberFormat="1" applyFont="1" applyFill="1" applyAlignment="1" applyProtection="1">
      <alignment vertical="center" wrapText="1"/>
    </xf>
    <xf numFmtId="0" fontId="11" fillId="0" borderId="0" xfId="54" applyFont="1" applyFill="1" applyAlignment="1" applyProtection="1">
      <alignment horizontal="center" vertical="center" wrapText="1"/>
    </xf>
    <xf numFmtId="0" fontId="6" fillId="0" borderId="0" xfId="54" applyFont="1" applyFill="1" applyBorder="1" applyAlignment="1" applyProtection="1">
      <alignment vertical="center" wrapText="1"/>
    </xf>
    <xf numFmtId="49" fontId="40" fillId="13" borderId="15" xfId="0" applyFont="1" applyFill="1" applyBorder="1" applyAlignment="1" applyProtection="1">
      <alignment horizontal="left" vertical="center" indent="2"/>
    </xf>
    <xf numFmtId="49" fontId="40" fillId="13" borderId="15" xfId="0" applyFont="1" applyFill="1" applyBorder="1" applyAlignment="1" applyProtection="1">
      <alignment horizontal="left" vertical="center" indent="3"/>
    </xf>
    <xf numFmtId="49" fontId="40" fillId="13" borderId="15" xfId="0" applyFont="1" applyFill="1" applyBorder="1" applyAlignment="1" applyProtection="1">
      <alignment horizontal="left" vertical="center" indent="4"/>
    </xf>
    <xf numFmtId="49" fontId="6" fillId="0" borderId="0" xfId="0" applyNumberFormat="1" applyFont="1" applyAlignment="1">
      <alignment vertical="center"/>
    </xf>
    <xf numFmtId="49" fontId="6" fillId="0" borderId="0" xfId="0" applyFont="1">
      <alignment vertical="top"/>
    </xf>
    <xf numFmtId="49" fontId="6" fillId="13" borderId="18" xfId="53" applyNumberFormat="1" applyFont="1" applyFill="1" applyBorder="1" applyAlignment="1" applyProtection="1">
      <alignment horizontal="center" vertical="center" wrapText="1"/>
    </xf>
    <xf numFmtId="49" fontId="37" fillId="13" borderId="15" xfId="53" applyNumberFormat="1" applyFont="1" applyFill="1" applyBorder="1" applyAlignment="1" applyProtection="1">
      <alignment horizontal="center" vertical="center" wrapText="1"/>
    </xf>
    <xf numFmtId="49" fontId="6"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4" fillId="0" borderId="0" xfId="54" applyFont="1" applyFill="1" applyAlignment="1" applyProtection="1">
      <alignment vertical="center" wrapText="1"/>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3" applyNumberFormat="1" applyFont="1" applyFill="1" applyBorder="1" applyAlignment="1" applyProtection="1">
      <alignment vertical="center" wrapText="1"/>
    </xf>
    <xf numFmtId="49" fontId="74" fillId="0" borderId="0" xfId="0" applyFont="1" applyAlignment="1">
      <alignment vertical="top"/>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0" fontId="74" fillId="0" borderId="0" xfId="54" applyFont="1" applyFill="1" applyBorder="1" applyAlignment="1" applyProtection="1">
      <alignment vertical="center" wrapText="1"/>
    </xf>
    <xf numFmtId="49" fontId="74" fillId="0" borderId="0" xfId="0" applyFont="1" applyBorder="1">
      <alignment vertical="top"/>
    </xf>
    <xf numFmtId="49" fontId="74" fillId="0" borderId="0" xfId="0" applyNumberFormat="1" applyFont="1" applyAlignment="1">
      <alignment vertical="center"/>
    </xf>
    <xf numFmtId="0" fontId="74" fillId="0" borderId="0" xfId="54" applyFont="1" applyFill="1" applyAlignment="1" applyProtection="1">
      <alignment horizontal="center" vertical="center" wrapText="1"/>
    </xf>
    <xf numFmtId="0" fontId="6" fillId="0" borderId="0" xfId="54" applyFont="1" applyFill="1" applyAlignment="1" applyProtection="1">
      <alignment vertical="top" wrapText="1"/>
    </xf>
    <xf numFmtId="0" fontId="6" fillId="0" borderId="16" xfId="54" applyNumberFormat="1" applyFont="1" applyFill="1" applyBorder="1" applyAlignment="1" applyProtection="1">
      <alignment vertical="center" wrapText="1"/>
    </xf>
    <xf numFmtId="0" fontId="6"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6" fillId="0" borderId="5" xfId="54" applyNumberFormat="1"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6" fillId="0" borderId="5" xfId="51" applyFont="1" applyFill="1" applyBorder="1" applyAlignment="1" applyProtection="1">
      <alignment vertical="top" wrapText="1"/>
    </xf>
    <xf numFmtId="0" fontId="0" fillId="0" borderId="16" xfId="0" applyNumberFormat="1" applyBorder="1" applyAlignment="1">
      <alignment vertical="top" wrapText="1"/>
    </xf>
    <xf numFmtId="0" fontId="6"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6" fillId="0" borderId="5" xfId="0" applyNumberFormat="1" applyFont="1" applyBorder="1" applyAlignment="1" applyProtection="1">
      <alignment horizontal="right" vertical="top"/>
    </xf>
    <xf numFmtId="49" fontId="6" fillId="0" borderId="16" xfId="0" applyNumberFormat="1" applyFont="1" applyBorder="1" applyAlignment="1" applyProtection="1">
      <alignment horizontal="right" vertical="top"/>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49" fontId="6" fillId="0" borderId="0" xfId="0" applyFont="1">
      <alignment vertical="top"/>
    </xf>
    <xf numFmtId="0" fontId="41" fillId="7" borderId="0" xfId="54" applyFont="1" applyFill="1" applyBorder="1" applyAlignment="1" applyProtection="1">
      <alignment vertical="top" wrapText="1"/>
    </xf>
    <xf numFmtId="49" fontId="74" fillId="0" borderId="0" xfId="0" applyFont="1">
      <alignment vertical="top"/>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0" fillId="0" borderId="0" xfId="0">
      <alignment vertical="top"/>
    </xf>
    <xf numFmtId="0" fontId="6" fillId="0" borderId="0" xfId="54" applyFont="1" applyFill="1" applyAlignment="1" applyProtection="1">
      <alignment vertical="center" wrapText="1"/>
    </xf>
    <xf numFmtId="0" fontId="33" fillId="7" borderId="0" xfId="54" applyFont="1" applyFill="1" applyBorder="1" applyAlignment="1" applyProtection="1">
      <alignment horizontal="center" vertical="center" wrapText="1"/>
    </xf>
    <xf numFmtId="49" fontId="11" fillId="0" borderId="0" xfId="0" applyFont="1">
      <alignment vertical="top"/>
    </xf>
    <xf numFmtId="49" fontId="32" fillId="0" borderId="0" xfId="0" applyFont="1" applyBorder="1">
      <alignment vertical="top"/>
    </xf>
    <xf numFmtId="0" fontId="32" fillId="7" borderId="0" xfId="54" applyFont="1" applyFill="1" applyBorder="1" applyAlignment="1" applyProtection="1">
      <alignment vertical="center" wrapText="1"/>
    </xf>
    <xf numFmtId="0" fontId="11" fillId="0" borderId="0" xfId="54" applyFont="1" applyFill="1" applyAlignment="1" applyProtection="1">
      <alignment vertical="center" wrapText="1"/>
    </xf>
    <xf numFmtId="0" fontId="11" fillId="0" borderId="0" xfId="54" applyFont="1" applyFill="1" applyAlignment="1" applyProtection="1">
      <alignment horizontal="center" vertical="center" wrapText="1"/>
    </xf>
    <xf numFmtId="0" fontId="33" fillId="0" borderId="0" xfId="54" applyFont="1" applyFill="1" applyAlignment="1" applyProtection="1">
      <alignment horizontal="center" vertical="center" wrapText="1"/>
    </xf>
    <xf numFmtId="0" fontId="6" fillId="9" borderId="5" xfId="54" applyNumberFormat="1" applyFont="1" applyFill="1" applyBorder="1" applyAlignment="1" applyProtection="1">
      <alignment horizontal="left" vertical="center" wrapText="1" indent="6"/>
      <protection locked="0"/>
    </xf>
    <xf numFmtId="49" fontId="6" fillId="0" borderId="0" xfId="0" applyFont="1">
      <alignment vertical="top"/>
    </xf>
    <xf numFmtId="49" fontId="6" fillId="9" borderId="5" xfId="54" applyNumberFormat="1" applyFont="1" applyFill="1" applyBorder="1" applyAlignment="1" applyProtection="1">
      <alignment horizontal="left" vertical="center" wrapText="1" indent="7"/>
      <protection locked="0"/>
    </xf>
    <xf numFmtId="49" fontId="6" fillId="9" borderId="5" xfId="54" applyNumberFormat="1" applyFont="1" applyFill="1" applyBorder="1" applyAlignment="1" applyProtection="1">
      <alignment horizontal="left" vertical="center" wrapText="1" indent="4"/>
      <protection locked="0"/>
    </xf>
    <xf numFmtId="49" fontId="6" fillId="9" borderId="5" xfId="49" applyNumberFormat="1" applyFont="1" applyFill="1" applyBorder="1" applyAlignment="1" applyProtection="1">
      <alignment horizontal="left" vertical="center" wrapText="1"/>
      <protection locked="0"/>
    </xf>
    <xf numFmtId="49" fontId="6"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1" fillId="7" borderId="0" xfId="54" applyFont="1" applyFill="1" applyBorder="1" applyAlignment="1" applyProtection="1">
      <alignment vertical="top" wrapText="1"/>
    </xf>
    <xf numFmtId="49" fontId="74" fillId="0" borderId="0" xfId="0" applyFont="1">
      <alignment vertical="top"/>
    </xf>
    <xf numFmtId="169" fontId="6" fillId="9" borderId="5" xfId="30" applyNumberFormat="1" applyFont="1" applyFill="1" applyBorder="1" applyAlignment="1" applyProtection="1">
      <alignment horizontal="right" vertical="center" wrapText="1"/>
      <protection locked="0"/>
    </xf>
    <xf numFmtId="0" fontId="74" fillId="0" borderId="0" xfId="54" applyFont="1" applyFill="1" applyBorder="1" applyAlignment="1" applyProtection="1">
      <alignment vertical="center" wrapText="1"/>
    </xf>
    <xf numFmtId="49" fontId="74" fillId="0" borderId="0" xfId="54" applyNumberFormat="1" applyFont="1" applyFill="1" applyBorder="1" applyAlignment="1" applyProtection="1">
      <alignment vertical="center" wrapText="1"/>
    </xf>
    <xf numFmtId="0" fontId="74" fillId="0" borderId="0" xfId="54" applyFont="1" applyFill="1" applyBorder="1" applyAlignment="1" applyProtection="1">
      <alignment horizontal="center" vertical="center" wrapText="1"/>
    </xf>
    <xf numFmtId="49" fontId="74" fillId="0" borderId="0" xfId="0" applyFont="1" applyFill="1" applyBorder="1" applyProtection="1">
      <alignment vertical="top"/>
    </xf>
    <xf numFmtId="49" fontId="74" fillId="0" borderId="0" xfId="0" applyFont="1" applyBorder="1">
      <alignment vertical="top"/>
    </xf>
    <xf numFmtId="49" fontId="74" fillId="0" borderId="0" xfId="0" applyNumberFormat="1" applyFont="1" applyBorder="1" applyAlignment="1">
      <alignment vertical="center"/>
    </xf>
    <xf numFmtId="49" fontId="74" fillId="0" borderId="0" xfId="0" applyNumberFormat="1" applyFont="1" applyAlignment="1">
      <alignment vertical="center"/>
    </xf>
    <xf numFmtId="49" fontId="6" fillId="9" borderId="5" xfId="53" applyNumberFormat="1" applyFont="1" applyFill="1" applyBorder="1" applyAlignment="1" applyProtection="1">
      <alignment horizontal="left" vertical="center" wrapText="1"/>
      <protection locked="0"/>
    </xf>
    <xf numFmtId="49" fontId="6" fillId="0" borderId="5" xfId="53" applyNumberFormat="1"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0" fontId="40" fillId="0" borderId="5" xfId="0" applyNumberFormat="1" applyFont="1" applyFill="1" applyBorder="1" applyAlignment="1" applyProtection="1">
      <alignment horizontal="left" vertical="center"/>
    </xf>
    <xf numFmtId="49" fontId="69"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9" borderId="5" xfId="54" applyNumberFormat="1" applyFont="1" applyFill="1" applyBorder="1" applyAlignment="1" applyProtection="1">
      <alignment horizontal="left" vertical="center" wrapText="1"/>
      <protection locked="0"/>
    </xf>
    <xf numFmtId="169" fontId="6" fillId="0" borderId="5" xfId="30" applyNumberFormat="1" applyFont="1" applyFill="1" applyBorder="1" applyAlignment="1" applyProtection="1">
      <alignment horizontal="right" vertical="center" wrapText="1"/>
    </xf>
    <xf numFmtId="169" fontId="6" fillId="0" borderId="5" xfId="30" applyNumberFormat="1" applyFont="1" applyFill="1" applyBorder="1" applyAlignment="1" applyProtection="1">
      <alignment vertical="center" wrapText="1"/>
    </xf>
    <xf numFmtId="4" fontId="6" fillId="0" borderId="5" xfId="54" applyNumberFormat="1" applyFont="1" applyFill="1" applyBorder="1" applyAlignment="1" applyProtection="1">
      <alignment horizontal="left" vertical="center" wrapText="1"/>
    </xf>
    <xf numFmtId="0" fontId="0" fillId="0" borderId="0" xfId="0" applyNumberFormat="1">
      <alignment vertical="top"/>
    </xf>
    <xf numFmtId="0" fontId="74" fillId="0" borderId="0" xfId="54" applyFont="1" applyFill="1" applyAlignment="1" applyProtection="1">
      <alignment vertical="top" wrapText="1"/>
    </xf>
    <xf numFmtId="49" fontId="56" fillId="0" borderId="0" xfId="52" applyNumberFormat="1" applyFont="1" applyFill="1" applyBorder="1" applyAlignment="1" applyProtection="1">
      <alignment horizontal="left" vertical="center" wrapText="1" indent="1"/>
    </xf>
    <xf numFmtId="0" fontId="102" fillId="0" borderId="0" xfId="52" applyFont="1" applyFill="1" applyBorder="1" applyAlignment="1" applyProtection="1">
      <alignment horizontal="right" vertical="center" wrapText="1" indent="1"/>
    </xf>
    <xf numFmtId="0" fontId="0" fillId="7" borderId="0" xfId="52" applyFont="1" applyFill="1" applyBorder="1" applyAlignment="1" applyProtection="1">
      <alignment horizontal="right" vertical="center" wrapText="1" inden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0" fontId="6" fillId="7" borderId="0" xfId="52" applyNumberFormat="1" applyFont="1" applyFill="1" applyBorder="1" applyAlignment="1" applyProtection="1">
      <alignment horizontal="center" vertical="center" wrapText="1"/>
    </xf>
    <xf numFmtId="0" fontId="0" fillId="7" borderId="0" xfId="52" applyFont="1" applyFill="1" applyBorder="1" applyAlignment="1" applyProtection="1">
      <alignment horizontal="right" vertical="center" wrapText="1" indent="1"/>
    </xf>
    <xf numFmtId="0" fontId="58" fillId="0" borderId="0" xfId="52" applyFont="1" applyFill="1" applyAlignment="1" applyProtection="1">
      <alignment horizontal="left" vertical="center" wrapText="1"/>
    </xf>
    <xf numFmtId="0" fontId="59" fillId="0" borderId="0" xfId="52" applyFont="1" applyAlignment="1" applyProtection="1">
      <alignment vertical="center" wrapText="1"/>
    </xf>
    <xf numFmtId="0" fontId="57" fillId="0" borderId="0" xfId="52" applyFont="1" applyAlignment="1" applyProtection="1">
      <alignment vertical="center" wrapText="1"/>
    </xf>
    <xf numFmtId="0" fontId="58" fillId="0" borderId="0" xfId="52" applyFont="1" applyAlignment="1" applyProtection="1">
      <alignment horizontal="center" vertical="center" wrapText="1"/>
    </xf>
    <xf numFmtId="0" fontId="57" fillId="7" borderId="0" xfId="52" applyFont="1" applyFill="1" applyBorder="1" applyAlignment="1" applyProtection="1">
      <alignment horizontal="right" vertical="center" wrapText="1" indent="1"/>
    </xf>
    <xf numFmtId="14" fontId="57" fillId="7" borderId="0" xfId="52" applyNumberFormat="1" applyFont="1" applyFill="1" applyBorder="1" applyAlignment="1" applyProtection="1">
      <alignment horizontal="left" vertical="center" wrapText="1"/>
    </xf>
    <xf numFmtId="0" fontId="58" fillId="7" borderId="0" xfId="52" applyNumberFormat="1" applyFont="1" applyFill="1" applyBorder="1" applyAlignment="1" applyProtection="1">
      <alignment horizontal="center" vertical="center" wrapText="1"/>
    </xf>
    <xf numFmtId="0" fontId="57" fillId="7" borderId="0" xfId="52" applyNumberFormat="1" applyFont="1" applyFill="1" applyBorder="1" applyAlignment="1" applyProtection="1">
      <alignment horizontal="left" vertical="center" wrapText="1" indent="1"/>
    </xf>
    <xf numFmtId="0" fontId="57" fillId="7" borderId="0" xfId="52" applyFont="1" applyFill="1" applyBorder="1" applyAlignment="1" applyProtection="1">
      <alignment horizontal="center" vertical="center" wrapText="1"/>
    </xf>
    <xf numFmtId="0" fontId="55" fillId="0" borderId="0" xfId="52" applyFont="1" applyFill="1" applyAlignment="1" applyProtection="1">
      <alignment horizontal="left" vertical="center" wrapText="1"/>
    </xf>
    <xf numFmtId="0" fontId="55" fillId="0" borderId="0" xfId="52" applyFont="1" applyAlignment="1" applyProtection="1">
      <alignment horizontal="center" vertical="center" wrapText="1"/>
    </xf>
    <xf numFmtId="0" fontId="56" fillId="0" borderId="0" xfId="52" applyFont="1" applyFill="1" applyAlignment="1" applyProtection="1">
      <alignment horizontal="left" vertical="center" wrapText="1"/>
    </xf>
    <xf numFmtId="0" fontId="107" fillId="0" borderId="0" xfId="52" applyFont="1" applyAlignment="1" applyProtection="1">
      <alignment vertical="center" wrapText="1"/>
    </xf>
    <xf numFmtId="0" fontId="56" fillId="7" borderId="0" xfId="52" applyFont="1" applyFill="1" applyBorder="1" applyAlignment="1" applyProtection="1">
      <alignment vertical="center" wrapText="1"/>
    </xf>
    <xf numFmtId="0" fontId="56" fillId="0" borderId="0" xfId="52" applyFont="1" applyAlignment="1" applyProtection="1">
      <alignment vertical="center" wrapText="1"/>
    </xf>
    <xf numFmtId="49" fontId="0" fillId="0" borderId="0" xfId="0">
      <alignment vertical="top"/>
    </xf>
    <xf numFmtId="49" fontId="0" fillId="0" borderId="0" xfId="0" applyProtection="1">
      <alignment vertical="top"/>
    </xf>
    <xf numFmtId="49" fontId="0" fillId="10" borderId="0" xfId="0" applyFill="1" applyProtection="1">
      <alignment vertical="top"/>
    </xf>
    <xf numFmtId="0" fontId="6" fillId="0" borderId="0" xfId="54" applyFont="1" applyFill="1" applyAlignment="1" applyProtection="1">
      <alignment vertical="center" wrapText="1"/>
    </xf>
    <xf numFmtId="0" fontId="6" fillId="7" borderId="0" xfId="54" applyFont="1" applyFill="1" applyBorder="1" applyAlignment="1" applyProtection="1">
      <alignment vertical="center" wrapText="1"/>
    </xf>
    <xf numFmtId="49" fontId="29" fillId="7" borderId="0" xfId="33" applyNumberFormat="1" applyFont="1" applyFill="1" applyBorder="1" applyAlignment="1" applyProtection="1">
      <alignment horizontal="center" vertical="center" wrapText="1"/>
    </xf>
    <xf numFmtId="0" fontId="6" fillId="0" borderId="5" xfId="51" applyFont="1" applyFill="1" applyBorder="1" applyAlignment="1" applyProtection="1">
      <alignment vertical="center" wrapText="1"/>
    </xf>
    <xf numFmtId="0" fontId="33" fillId="7" borderId="0" xfId="54" applyFont="1" applyFill="1" applyBorder="1" applyAlignment="1" applyProtection="1">
      <alignment horizontal="center" vertical="center" wrapText="1"/>
    </xf>
    <xf numFmtId="0" fontId="8" fillId="7" borderId="0" xfId="54" applyFont="1" applyFill="1" applyBorder="1" applyAlignment="1" applyProtection="1">
      <alignment horizontal="center" vertical="center" wrapText="1"/>
    </xf>
    <xf numFmtId="0" fontId="32" fillId="7" borderId="0" xfId="54" applyFont="1" applyFill="1" applyBorder="1" applyAlignment="1" applyProtection="1">
      <alignment vertical="center" wrapText="1"/>
    </xf>
    <xf numFmtId="0" fontId="32" fillId="0" borderId="0" xfId="54" applyFont="1" applyFill="1" applyAlignment="1" applyProtection="1">
      <alignment vertical="center" wrapText="1"/>
    </xf>
    <xf numFmtId="49" fontId="6" fillId="0" borderId="0" xfId="54" applyNumberFormat="1" applyFont="1" applyFill="1" applyAlignment="1" applyProtection="1">
      <alignment vertical="center" wrapText="1"/>
    </xf>
    <xf numFmtId="49" fontId="6" fillId="0" borderId="0" xfId="0" applyNumberFormat="1" applyFont="1">
      <alignment vertical="top"/>
    </xf>
    <xf numFmtId="0" fontId="6" fillId="7" borderId="5" xfId="54" applyFont="1" applyFill="1" applyBorder="1" applyAlignment="1" applyProtection="1">
      <alignment horizontal="center" vertical="center" wrapText="1"/>
    </xf>
    <xf numFmtId="0" fontId="0" fillId="0" borderId="5" xfId="33" applyFont="1" applyFill="1" applyBorder="1" applyAlignment="1" applyProtection="1">
      <alignment horizontal="center" vertical="center" wrapText="1"/>
    </xf>
    <xf numFmtId="0" fontId="6" fillId="13" borderId="13" xfId="54" applyFont="1" applyFill="1" applyBorder="1" applyAlignment="1" applyProtection="1">
      <alignment vertical="center" wrapText="1"/>
    </xf>
    <xf numFmtId="49" fontId="6" fillId="0" borderId="5" xfId="0" applyNumberFormat="1" applyFont="1" applyBorder="1" applyProtection="1">
      <alignment vertical="top"/>
    </xf>
    <xf numFmtId="49" fontId="40" fillId="13" borderId="15" xfId="0" applyFont="1" applyFill="1" applyBorder="1" applyAlignment="1" applyProtection="1">
      <alignment horizontal="left" vertical="center" indent="3"/>
    </xf>
    <xf numFmtId="0" fontId="6" fillId="9" borderId="5" xfId="54" applyNumberFormat="1" applyFont="1" applyFill="1" applyBorder="1" applyAlignment="1" applyProtection="1">
      <alignment horizontal="left" vertical="center" wrapText="1" indent="6"/>
      <protection locked="0"/>
    </xf>
    <xf numFmtId="49" fontId="40" fillId="13" borderId="15" xfId="0" applyFont="1" applyFill="1" applyBorder="1" applyAlignment="1" applyProtection="1">
      <alignment horizontal="left" vertical="center" indent="1"/>
    </xf>
    <xf numFmtId="0" fontId="6" fillId="0" borderId="5" xfId="54" applyFont="1" applyFill="1" applyBorder="1" applyAlignment="1" applyProtection="1">
      <alignment vertical="center" wrapText="1"/>
    </xf>
    <xf numFmtId="49" fontId="6" fillId="9" borderId="5" xfId="49" applyNumberFormat="1" applyFont="1" applyFill="1" applyBorder="1" applyAlignment="1" applyProtection="1">
      <alignment horizontal="left" vertical="center" wrapText="1"/>
      <protection locked="0"/>
    </xf>
    <xf numFmtId="49" fontId="6" fillId="0" borderId="0" xfId="35">
      <alignment vertical="top"/>
    </xf>
    <xf numFmtId="49" fontId="6" fillId="0" borderId="29" xfId="0" applyNumberFormat="1" applyFont="1" applyBorder="1" applyAlignment="1" applyProtection="1">
      <alignment vertical="top" wrapText="1"/>
    </xf>
    <xf numFmtId="0" fontId="72"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6" fillId="0" borderId="5" xfId="54" applyNumberFormat="1" applyFont="1" applyFill="1" applyBorder="1" applyAlignment="1" applyProtection="1">
      <alignment vertical="center" wrapText="1"/>
    </xf>
    <xf numFmtId="0" fontId="6" fillId="0" borderId="0" xfId="53" applyNumberFormat="1" applyFont="1" applyFill="1" applyBorder="1" applyAlignment="1" applyProtection="1">
      <alignment vertical="center" wrapText="1"/>
    </xf>
    <xf numFmtId="0" fontId="74" fillId="0" borderId="0" xfId="54" applyFont="1" applyFill="1" applyAlignment="1" applyProtection="1">
      <alignment vertical="center" wrapText="1"/>
    </xf>
    <xf numFmtId="0" fontId="74" fillId="0" borderId="0" xfId="54" applyFont="1" applyFill="1" applyAlignment="1" applyProtection="1">
      <alignment vertical="center"/>
    </xf>
    <xf numFmtId="0" fontId="74" fillId="0" borderId="0" xfId="0" applyNumberFormat="1" applyFont="1" applyFill="1" applyBorder="1" applyAlignment="1">
      <alignment vertical="center"/>
    </xf>
    <xf numFmtId="49" fontId="74" fillId="0" borderId="0" xfId="54" applyNumberFormat="1" applyFont="1" applyFill="1" applyAlignment="1" applyProtection="1">
      <alignment vertical="center" wrapText="1"/>
    </xf>
    <xf numFmtId="169" fontId="6" fillId="9" borderId="5" xfId="30" applyNumberFormat="1" applyFont="1" applyFill="1" applyBorder="1" applyAlignment="1" applyProtection="1">
      <alignment horizontal="right" vertical="center" wrapText="1"/>
      <protection locked="0"/>
    </xf>
    <xf numFmtId="49" fontId="6" fillId="0" borderId="0" xfId="54" applyNumberFormat="1" applyFont="1" applyFill="1" applyBorder="1" applyAlignment="1" applyProtection="1">
      <alignment vertical="center" wrapText="1"/>
    </xf>
    <xf numFmtId="49" fontId="6" fillId="0" borderId="0" xfId="35" applyNumberFormat="1" applyFont="1">
      <alignment vertical="top"/>
    </xf>
    <xf numFmtId="49" fontId="0" fillId="9" borderId="5" xfId="30" applyNumberFormat="1" applyFont="1" applyFill="1" applyBorder="1" applyAlignment="1" applyProtection="1">
      <alignment horizontal="left" vertical="center" wrapText="1" indent="2"/>
      <protection locked="0"/>
    </xf>
    <xf numFmtId="49" fontId="6"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center" vertical="center" wrapText="1"/>
    </xf>
    <xf numFmtId="49" fontId="6" fillId="9" borderId="5" xfId="53" applyNumberFormat="1" applyFont="1" applyFill="1" applyBorder="1" applyAlignment="1" applyProtection="1">
      <alignment horizontal="left" vertical="center" wrapText="1"/>
      <protection locked="0"/>
    </xf>
    <xf numFmtId="49" fontId="69" fillId="9" borderId="5" xfId="30" applyNumberFormat="1" applyFill="1" applyBorder="1" applyAlignment="1" applyProtection="1">
      <alignment horizontal="left" vertical="center" wrapText="1"/>
      <protection locked="0"/>
    </xf>
    <xf numFmtId="0" fontId="6" fillId="8" borderId="5" xfId="5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0" fillId="7" borderId="0" xfId="33"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80" fillId="0" borderId="0" xfId="47" applyNumberFormat="1" applyFont="1" applyFill="1" applyBorder="1" applyAlignment="1" applyProtection="1">
      <alignment horizontal="center" vertical="center" wrapText="1"/>
    </xf>
    <xf numFmtId="0" fontId="80" fillId="0" borderId="0" xfId="53"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2"/>
    </xf>
    <xf numFmtId="49" fontId="6"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4" fillId="0" borderId="0" xfId="0" applyNumberFormat="1" applyFont="1" applyFill="1" applyBorder="1" applyAlignment="1" applyProtection="1">
      <alignment vertical="center"/>
    </xf>
    <xf numFmtId="0" fontId="81" fillId="0" borderId="0" xfId="0" applyNumberFormat="1" applyFont="1" applyFill="1" applyBorder="1" applyAlignment="1">
      <alignment vertical="center"/>
    </xf>
    <xf numFmtId="0" fontId="6" fillId="0" borderId="5" xfId="54" applyNumberFormat="1" applyFont="1" applyFill="1" applyBorder="1" applyAlignment="1" applyProtection="1">
      <alignment horizontal="center" vertical="center" wrapText="1"/>
    </xf>
    <xf numFmtId="0" fontId="18" fillId="0" borderId="0" xfId="55" applyFont="1" applyBorder="1" applyAlignment="1">
      <alignment vertical="center" wrapText="1"/>
    </xf>
    <xf numFmtId="0" fontId="0" fillId="0" borderId="5" xfId="0" applyNumberFormat="1" applyFill="1" applyBorder="1" applyAlignment="1" applyProtection="1">
      <alignment vertical="center"/>
    </xf>
    <xf numFmtId="0" fontId="6" fillId="0" borderId="5" xfId="47" applyNumberFormat="1" applyFont="1" applyFill="1" applyBorder="1" applyAlignment="1" applyProtection="1">
      <alignment horizontal="center" vertical="center" wrapText="1"/>
    </xf>
    <xf numFmtId="0" fontId="6" fillId="0" borderId="5" xfId="47" applyFont="1" applyFill="1" applyBorder="1" applyAlignment="1" applyProtection="1">
      <alignment horizontal="left" vertical="center" wrapText="1" indent="3"/>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6" fillId="0" borderId="5" xfId="54" applyNumberFormat="1" applyFont="1" applyFill="1" applyBorder="1" applyAlignment="1" applyProtection="1">
      <alignment horizontal="left" vertical="top" wrapText="1"/>
    </xf>
    <xf numFmtId="0" fontId="6" fillId="0" borderId="5" xfId="47" applyFont="1" applyFill="1" applyBorder="1" applyAlignment="1" applyProtection="1">
      <alignment horizontal="left" vertical="center" wrapText="1" indent="1"/>
    </xf>
    <xf numFmtId="0" fontId="6" fillId="0" borderId="0" xfId="47" applyFont="1" applyFill="1" applyBorder="1" applyAlignment="1" applyProtection="1">
      <alignment horizontal="left" vertical="center" wrapText="1" indent="2"/>
    </xf>
    <xf numFmtId="0" fontId="6" fillId="0" borderId="0" xfId="53" applyNumberFormat="1" applyFont="1" applyFill="1" applyBorder="1" applyAlignment="1" applyProtection="1">
      <alignment horizontal="left" vertical="center" wrapText="1"/>
    </xf>
    <xf numFmtId="0" fontId="6" fillId="0" borderId="5" xfId="47" applyFont="1" applyFill="1" applyBorder="1" applyAlignment="1" applyProtection="1">
      <alignment horizontal="left" vertical="center" wrapText="1" indent="4"/>
    </xf>
    <xf numFmtId="0" fontId="66" fillId="0" borderId="0" xfId="54" applyFont="1" applyFill="1" applyAlignment="1" applyProtection="1">
      <alignment vertical="center" wrapText="1"/>
    </xf>
    <xf numFmtId="0" fontId="66" fillId="0" borderId="0" xfId="55" applyFont="1" applyBorder="1" applyAlignment="1">
      <alignment vertical="center" wrapText="1"/>
    </xf>
    <xf numFmtId="0" fontId="6" fillId="9" borderId="5" xfId="53" applyNumberFormat="1" applyFont="1" applyFill="1" applyBorder="1" applyAlignment="1" applyProtection="1">
      <alignment horizontal="left" vertical="center" wrapText="1"/>
      <protection locked="0"/>
    </xf>
    <xf numFmtId="0" fontId="56" fillId="0" borderId="0" xfId="47" applyFont="1" applyFill="1" applyBorder="1" applyAlignment="1" applyProtection="1">
      <alignment vertical="center" wrapText="1"/>
    </xf>
    <xf numFmtId="0" fontId="6" fillId="7" borderId="0" xfId="54" applyFont="1" applyFill="1" applyBorder="1" applyAlignment="1" applyProtection="1">
      <alignment horizontal="right" vertical="center" wrapText="1"/>
    </xf>
    <xf numFmtId="0" fontId="6" fillId="7" borderId="0" xfId="54" applyFont="1" applyFill="1" applyBorder="1" applyAlignment="1" applyProtection="1">
      <alignment horizontal="center" vertical="center" wrapText="1"/>
    </xf>
    <xf numFmtId="0" fontId="6" fillId="7" borderId="0" xfId="54" applyFont="1" applyFill="1" applyBorder="1" applyAlignment="1" applyProtection="1">
      <alignment horizontal="right" vertical="center"/>
    </xf>
    <xf numFmtId="49" fontId="74" fillId="0" borderId="0" xfId="35" applyFont="1" applyAlignment="1">
      <alignment vertical="top"/>
    </xf>
    <xf numFmtId="49" fontId="40" fillId="13" borderId="15" xfId="35" applyFont="1" applyFill="1" applyBorder="1" applyAlignment="1" applyProtection="1">
      <alignment horizontal="left" vertical="center" indent="3"/>
    </xf>
    <xf numFmtId="49" fontId="43" fillId="13" borderId="14" xfId="35" applyFont="1" applyFill="1" applyBorder="1" applyAlignment="1" applyProtection="1">
      <alignment horizontal="center" vertical="top"/>
    </xf>
    <xf numFmtId="0" fontId="53" fillId="0" borderId="0" xfId="54" applyFont="1" applyFill="1" applyAlignment="1" applyProtection="1">
      <alignment horizontal="right" vertical="top" wrapText="1"/>
    </xf>
    <xf numFmtId="49" fontId="40" fillId="13" borderId="15" xfId="35" applyFont="1" applyFill="1" applyBorder="1" applyAlignment="1" applyProtection="1">
      <alignment horizontal="left" vertical="center" indent="2"/>
    </xf>
    <xf numFmtId="0" fontId="6" fillId="0" borderId="0" xfId="54" applyFont="1" applyFill="1" applyAlignment="1" applyProtection="1">
      <alignment horizontal="left" vertical="center" wrapText="1" indent="1"/>
    </xf>
    <xf numFmtId="0" fontId="6" fillId="0" borderId="0" xfId="54" applyFont="1" applyFill="1" applyAlignment="1" applyProtection="1">
      <alignment horizontal="left" vertical="center" wrapText="1" indent="2"/>
    </xf>
    <xf numFmtId="0" fontId="0" fillId="0" borderId="5" xfId="54"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49" fontId="40" fillId="13" borderId="15" xfId="35" applyFont="1" applyFill="1" applyBorder="1" applyAlignment="1" applyProtection="1">
      <alignment horizontal="left" vertical="center"/>
    </xf>
    <xf numFmtId="49" fontId="0" fillId="7" borderId="13" xfId="54" applyNumberFormat="1" applyFont="1" applyFill="1" applyBorder="1" applyAlignment="1" applyProtection="1">
      <alignment horizontal="center" vertical="center" wrapText="1"/>
    </xf>
    <xf numFmtId="0" fontId="6" fillId="0" borderId="23" xfId="54" applyFont="1" applyFill="1" applyBorder="1" applyAlignment="1" applyProtection="1">
      <alignment vertical="center" wrapText="1"/>
    </xf>
    <xf numFmtId="0" fontId="103" fillId="0" borderId="0" xfId="54" applyFont="1" applyFill="1" applyAlignment="1" applyProtection="1">
      <alignment vertical="center" wrapText="1"/>
    </xf>
    <xf numFmtId="49" fontId="0" fillId="7" borderId="16" xfId="54" applyNumberFormat="1" applyFont="1" applyFill="1" applyBorder="1" applyAlignment="1" applyProtection="1">
      <alignment horizontal="center" vertical="center" wrapText="1"/>
    </xf>
    <xf numFmtId="0" fontId="6" fillId="13" borderId="25" xfId="54" applyFont="1" applyFill="1" applyBorder="1" applyAlignment="1" applyProtection="1">
      <alignment vertical="center" wrapText="1"/>
    </xf>
    <xf numFmtId="0" fontId="0" fillId="7" borderId="13" xfId="52" applyFont="1" applyFill="1" applyBorder="1" applyAlignment="1" applyProtection="1">
      <alignment horizontal="right" vertical="center" wrapText="1" indent="1"/>
    </xf>
    <xf numFmtId="49" fontId="6" fillId="0" borderId="23" xfId="35" applyBorder="1">
      <alignment vertical="top"/>
    </xf>
    <xf numFmtId="0" fontId="0" fillId="8" borderId="5" xfId="30" applyNumberFormat="1" applyFont="1" applyFill="1" applyBorder="1" applyAlignment="1" applyProtection="1">
      <alignment horizontal="left" vertical="center" wrapText="1" indent="1"/>
    </xf>
    <xf numFmtId="0" fontId="0" fillId="8" borderId="5" xfId="54" applyFont="1" applyFill="1" applyBorder="1" applyAlignment="1" applyProtection="1">
      <alignment horizontal="left" vertical="center" wrapText="1" indent="1"/>
    </xf>
    <xf numFmtId="49"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0" fontId="6"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protection locked="0"/>
    </xf>
    <xf numFmtId="49" fontId="6" fillId="9" borderId="5" xfId="0" applyNumberFormat="1" applyFont="1" applyFill="1" applyBorder="1" applyAlignment="1" applyProtection="1">
      <alignment horizontal="left" vertical="center" wrapText="1" indent="1"/>
      <protection locked="0"/>
    </xf>
    <xf numFmtId="49" fontId="0" fillId="9" borderId="14" xfId="53" applyNumberFormat="1" applyFont="1" applyFill="1" applyBorder="1" applyAlignment="1" applyProtection="1">
      <alignment horizontal="left" vertical="center" wrapText="1"/>
      <protection locked="0"/>
    </xf>
    <xf numFmtId="0" fontId="102" fillId="7" borderId="0" xfId="52" applyFont="1" applyFill="1" applyBorder="1" applyAlignment="1" applyProtection="1">
      <alignment horizontal="right" vertical="center" wrapText="1" indent="1"/>
    </xf>
    <xf numFmtId="0" fontId="103" fillId="0" borderId="0" xfId="53" applyNumberFormat="1" applyFont="1" applyFill="1" applyBorder="1" applyAlignment="1" applyProtection="1">
      <alignment vertical="center" wrapText="1"/>
    </xf>
    <xf numFmtId="4" fontId="0" fillId="9" borderId="5" xfId="30" applyNumberFormat="1" applyFont="1" applyFill="1" applyBorder="1" applyAlignment="1" applyProtection="1">
      <alignment horizontal="right" vertical="center" wrapText="1"/>
      <protection locked="0"/>
    </xf>
    <xf numFmtId="0" fontId="102" fillId="0" borderId="0" xfId="0" applyNumberFormat="1" applyFont="1" applyFill="1" applyBorder="1" applyAlignment="1" applyProtection="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lignment vertical="top"/>
    </xf>
    <xf numFmtId="49" fontId="0" fillId="9" borderId="5" xfId="53" applyNumberFormat="1" applyFont="1" applyFill="1" applyBorder="1" applyAlignment="1" applyProtection="1">
      <alignment horizontal="center" vertical="center" wrapText="1"/>
      <protection locked="0"/>
    </xf>
    <xf numFmtId="49" fontId="6" fillId="7" borderId="0" xfId="52" applyNumberFormat="1" applyFont="1" applyFill="1" applyBorder="1" applyAlignment="1" applyProtection="1">
      <alignment horizontal="right" vertical="top" wrapText="1"/>
    </xf>
    <xf numFmtId="169" fontId="0" fillId="2" borderId="5" xfId="0" applyNumberFormat="1" applyFill="1" applyBorder="1" applyAlignment="1" applyProtection="1">
      <alignment horizontal="right" vertical="center"/>
      <protection locked="0"/>
    </xf>
    <xf numFmtId="0" fontId="0" fillId="0" borderId="0" xfId="0" applyNumberFormat="1">
      <alignment vertical="top"/>
    </xf>
    <xf numFmtId="0" fontId="0" fillId="0" borderId="0" xfId="0" applyNumberFormat="1" applyAlignment="1">
      <alignment vertical="center"/>
    </xf>
    <xf numFmtId="0" fontId="6" fillId="0" borderId="5" xfId="54" applyFont="1" applyFill="1" applyBorder="1" applyAlignment="1" applyProtection="1">
      <alignment horizontal="center" vertical="center" wrapText="1"/>
    </xf>
    <xf numFmtId="49" fontId="6" fillId="0" borderId="5" xfId="33" applyNumberFormat="1" applyFont="1" applyFill="1" applyBorder="1" applyAlignment="1" applyProtection="1">
      <alignment horizontal="center" vertical="center" wrapText="1"/>
    </xf>
    <xf numFmtId="14" fontId="6" fillId="8" borderId="5" xfId="53" applyNumberFormat="1" applyFont="1" applyFill="1" applyBorder="1" applyAlignment="1" applyProtection="1">
      <alignment horizontal="left" vertical="center" wrapText="1" indent="1"/>
    </xf>
    <xf numFmtId="14" fontId="49" fillId="0" borderId="5" xfId="53" applyNumberFormat="1" applyFont="1" applyFill="1" applyBorder="1" applyAlignment="1" applyProtection="1">
      <alignment horizontal="center" vertical="center" wrapText="1"/>
    </xf>
    <xf numFmtId="22" fontId="6"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49" fontId="33" fillId="0" borderId="5" xfId="33" applyNumberFormat="1" applyFont="1" applyFill="1" applyBorder="1" applyAlignment="1" applyProtection="1">
      <alignment horizontal="center" vertical="center" wrapText="1"/>
    </xf>
    <xf numFmtId="0" fontId="0" fillId="0" borderId="0" xfId="0" applyNumberFormat="1">
      <alignment vertical="top"/>
    </xf>
    <xf numFmtId="0" fontId="6" fillId="0" borderId="0" xfId="54"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6" fillId="0" borderId="5" xfId="54" applyNumberFormat="1" applyFont="1" applyFill="1" applyBorder="1" applyAlignment="1" applyProtection="1">
      <alignment horizontal="left" vertical="top" wrapText="1"/>
    </xf>
    <xf numFmtId="0" fontId="74" fillId="0" borderId="0" xfId="54"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7" borderId="5" xfId="54"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center" vertical="center" wrapText="1"/>
    </xf>
    <xf numFmtId="0" fontId="0" fillId="0" borderId="0" xfId="0" applyNumberFormat="1">
      <alignment vertical="top"/>
    </xf>
    <xf numFmtId="49" fontId="6"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0" fillId="12" borderId="47" xfId="0" applyFont="1" applyFill="1" applyBorder="1" applyAlignment="1">
      <alignment horizontal="center" vertical="center"/>
    </xf>
    <xf numFmtId="0" fontId="0" fillId="0" borderId="0" xfId="0" applyNumberFormat="1">
      <alignment vertical="top"/>
    </xf>
    <xf numFmtId="0" fontId="0" fillId="0" borderId="0" xfId="0" applyNumberFormat="1">
      <alignment vertical="top"/>
    </xf>
    <xf numFmtId="0" fontId="0" fillId="0" borderId="0" xfId="0" applyNumberFormat="1" applyAlignment="1">
      <alignment vertical="center"/>
    </xf>
    <xf numFmtId="0" fontId="14" fillId="7" borderId="0" xfId="43" applyNumberFormat="1" applyFont="1" applyFill="1" applyBorder="1" applyAlignment="1" applyProtection="1">
      <alignment horizontal="justify" vertical="top" wrapText="1"/>
    </xf>
    <xf numFmtId="49" fontId="14" fillId="7" borderId="0" xfId="43" applyFont="1" applyFill="1" applyBorder="1" applyAlignment="1">
      <alignment horizontal="left" vertical="top" wrapText="1" indent="1"/>
    </xf>
    <xf numFmtId="49" fontId="69" fillId="0" borderId="0" xfId="30" applyNumberFormat="1" applyBorder="1" applyAlignment="1" applyProtection="1">
      <alignment vertical="center"/>
    </xf>
    <xf numFmtId="0" fontId="18" fillId="14" borderId="34" xfId="28" applyNumberFormat="1" applyFont="1" applyFill="1" applyBorder="1" applyAlignment="1" applyProtection="1">
      <alignment horizontal="left" vertical="center" wrapText="1" indent="1"/>
    </xf>
    <xf numFmtId="0" fontId="18" fillId="14" borderId="35" xfId="28" applyNumberFormat="1" applyFont="1" applyFill="1" applyBorder="1" applyAlignment="1" applyProtection="1">
      <alignment horizontal="left" vertical="center" wrapText="1" indent="1"/>
    </xf>
    <xf numFmtId="0" fontId="14" fillId="7" borderId="0" xfId="43" applyNumberFormat="1" applyFont="1" applyFill="1" applyBorder="1" applyAlignment="1">
      <alignment horizontal="justify" vertical="center" wrapText="1"/>
    </xf>
    <xf numFmtId="49" fontId="14" fillId="7" borderId="27" xfId="43" applyFont="1" applyFill="1" applyBorder="1" applyAlignment="1">
      <alignment vertical="center" wrapText="1"/>
    </xf>
    <xf numFmtId="49" fontId="14" fillId="7" borderId="0" xfId="43" applyFont="1" applyFill="1" applyBorder="1" applyAlignment="1">
      <alignment vertical="center" wrapText="1"/>
    </xf>
    <xf numFmtId="49" fontId="14" fillId="7" borderId="27" xfId="43" applyFont="1" applyFill="1" applyBorder="1" applyAlignment="1">
      <alignment horizontal="left" vertical="center" wrapText="1"/>
    </xf>
    <xf numFmtId="49" fontId="14" fillId="7" borderId="0" xfId="43" applyFont="1" applyFill="1" applyBorder="1" applyAlignment="1">
      <alignment horizontal="left" vertical="center" wrapText="1"/>
    </xf>
    <xf numFmtId="49" fontId="69" fillId="0" borderId="0" xfId="30" applyNumberFormat="1" applyFont="1" applyBorder="1" applyProtection="1">
      <alignment vertical="top"/>
    </xf>
    <xf numFmtId="49" fontId="0" fillId="0" borderId="0" xfId="0" applyBorder="1">
      <alignment vertical="top"/>
    </xf>
    <xf numFmtId="49" fontId="14" fillId="7" borderId="0" xfId="43" applyFont="1" applyFill="1" applyBorder="1" applyAlignment="1">
      <alignment horizontal="left" wrapText="1"/>
    </xf>
    <xf numFmtId="0" fontId="18" fillId="0" borderId="0" xfId="22" applyFont="1" applyFill="1" applyBorder="1" applyAlignment="1" applyProtection="1">
      <alignment horizontal="right" vertical="top" wrapText="1" indent="1"/>
    </xf>
    <xf numFmtId="49" fontId="14" fillId="7" borderId="0" xfId="43" applyFont="1" applyFill="1" applyBorder="1" applyAlignment="1">
      <alignment horizontal="justify" vertical="justify" wrapText="1"/>
    </xf>
    <xf numFmtId="0" fontId="18" fillId="0" borderId="0" xfId="22" applyFont="1" applyFill="1" applyBorder="1" applyAlignment="1" applyProtection="1">
      <alignment horizontal="left" vertical="top" wrapText="1"/>
    </xf>
    <xf numFmtId="0" fontId="14" fillId="7" borderId="0" xfId="43" applyNumberFormat="1" applyFont="1" applyFill="1" applyBorder="1" applyAlignment="1">
      <alignment horizontal="justify" vertical="top" wrapText="1"/>
    </xf>
    <xf numFmtId="0" fontId="18" fillId="0" borderId="0" xfId="22" applyFont="1" applyFill="1" applyBorder="1" applyAlignment="1" applyProtection="1">
      <alignment horizontal="right" vertical="top" wrapText="1"/>
    </xf>
    <xf numFmtId="0" fontId="18" fillId="0" borderId="14" xfId="55" applyFont="1" applyBorder="1" applyAlignment="1">
      <alignment horizontal="center" vertical="center" wrapText="1"/>
    </xf>
    <xf numFmtId="0" fontId="18" fillId="0" borderId="13" xfId="55" applyFont="1" applyBorder="1" applyAlignment="1">
      <alignment horizontal="center" vertical="center" wrapText="1"/>
    </xf>
    <xf numFmtId="0" fontId="8" fillId="0" borderId="0" xfId="52" applyFont="1" applyAlignment="1" applyProtection="1">
      <alignment horizontal="left" vertical="top" wrapText="1"/>
    </xf>
    <xf numFmtId="0" fontId="6" fillId="7" borderId="0" xfId="52" applyNumberFormat="1" applyFont="1" applyFill="1" applyBorder="1" applyAlignment="1" applyProtection="1">
      <alignment horizontal="left" vertical="top" wrapText="1"/>
    </xf>
    <xf numFmtId="14" fontId="6"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center" wrapText="1"/>
    </xf>
    <xf numFmtId="0" fontId="6" fillId="0" borderId="5" xfId="54" applyFont="1" applyFill="1" applyBorder="1" applyAlignment="1" applyProtection="1">
      <alignment horizontal="center" vertical="center" wrapText="1"/>
    </xf>
    <xf numFmtId="0" fontId="6" fillId="8" borderId="16" xfId="54" applyNumberFormat="1" applyFont="1" applyFill="1" applyBorder="1" applyAlignment="1" applyProtection="1">
      <alignment horizontal="left" vertical="center" wrapText="1" indent="1"/>
    </xf>
    <xf numFmtId="0" fontId="6" fillId="8" borderId="28" xfId="54" applyNumberFormat="1" applyFont="1" applyFill="1" applyBorder="1" applyAlignment="1" applyProtection="1">
      <alignment horizontal="left" vertical="center" wrapText="1" indent="1"/>
    </xf>
    <xf numFmtId="14" fontId="33" fillId="0" borderId="16" xfId="53" applyNumberFormat="1" applyFont="1" applyFill="1" applyBorder="1" applyAlignment="1" applyProtection="1">
      <alignment horizontal="center" vertical="center" wrapText="1"/>
    </xf>
    <xf numFmtId="14" fontId="33" fillId="0" borderId="28" xfId="53" applyNumberFormat="1" applyFont="1" applyFill="1" applyBorder="1" applyAlignment="1" applyProtection="1">
      <alignment horizontal="center" vertical="center" wrapText="1"/>
    </xf>
    <xf numFmtId="171" fontId="6" fillId="0" borderId="13" xfId="54" applyNumberFormat="1" applyFont="1" applyFill="1" applyBorder="1" applyAlignment="1" applyProtection="1">
      <alignment horizontal="center" vertical="center" wrapText="1"/>
    </xf>
    <xf numFmtId="171" fontId="6" fillId="0" borderId="14" xfId="54" applyNumberFormat="1" applyFont="1" applyFill="1" applyBorder="1" applyAlignment="1" applyProtection="1">
      <alignment horizontal="center" vertical="center" wrapText="1"/>
    </xf>
    <xf numFmtId="171" fontId="6" fillId="0" borderId="5" xfId="54" applyNumberFormat="1" applyFont="1" applyFill="1" applyBorder="1" applyAlignment="1" applyProtection="1">
      <alignment horizontal="center" vertical="center" wrapText="1"/>
    </xf>
    <xf numFmtId="49" fontId="29" fillId="0" borderId="15" xfId="33" applyNumberFormat="1" applyFont="1" applyFill="1" applyBorder="1" applyAlignment="1" applyProtection="1">
      <alignment horizontal="center" vertical="center" wrapText="1"/>
    </xf>
    <xf numFmtId="0" fontId="18" fillId="0" borderId="14" xfId="32" applyFont="1" applyFill="1" applyBorder="1" applyAlignment="1" applyProtection="1">
      <alignment horizontal="left" vertical="center" wrapText="1" indent="1"/>
    </xf>
    <xf numFmtId="0" fontId="18" fillId="0" borderId="5" xfId="32" applyFont="1" applyFill="1" applyBorder="1" applyAlignment="1" applyProtection="1">
      <alignment horizontal="left" vertical="center" wrapText="1" indent="1"/>
    </xf>
    <xf numFmtId="0" fontId="18" fillId="0" borderId="13" xfId="32" applyFont="1" applyFill="1" applyBorder="1" applyAlignment="1" applyProtection="1">
      <alignment horizontal="left" vertical="center" wrapText="1" indent="1"/>
    </xf>
    <xf numFmtId="0" fontId="6" fillId="0" borderId="0" xfId="54" applyFont="1" applyFill="1" applyBorder="1" applyAlignment="1" applyProtection="1">
      <alignment horizontal="center" vertical="center" wrapText="1"/>
    </xf>
    <xf numFmtId="49" fontId="6" fillId="0" borderId="0" xfId="53" applyNumberFormat="1" applyFont="1" applyFill="1" applyBorder="1" applyAlignment="1" applyProtection="1">
      <alignment horizontal="center" vertical="center" wrapText="1"/>
    </xf>
    <xf numFmtId="4" fontId="6" fillId="0" borderId="5" xfId="34" applyFont="1" applyFill="1" applyBorder="1" applyAlignment="1" applyProtection="1">
      <alignment horizontal="center" vertical="center" wrapText="1"/>
    </xf>
    <xf numFmtId="49" fontId="6" fillId="8" borderId="16" xfId="33" applyNumberFormat="1" applyFont="1" applyFill="1" applyBorder="1" applyAlignment="1" applyProtection="1">
      <alignment horizontal="left" vertical="center" wrapText="1"/>
    </xf>
    <xf numFmtId="49" fontId="6" fillId="8" borderId="28" xfId="33" applyNumberFormat="1" applyFont="1" applyFill="1" applyBorder="1" applyAlignment="1" applyProtection="1">
      <alignment horizontal="left" vertical="center" wrapText="1"/>
    </xf>
    <xf numFmtId="49" fontId="6" fillId="8" borderId="26" xfId="33" applyNumberFormat="1" applyFont="1" applyFill="1" applyBorder="1" applyAlignment="1" applyProtection="1">
      <alignment horizontal="left" vertical="center" wrapText="1"/>
    </xf>
    <xf numFmtId="49" fontId="6"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6" fillId="0" borderId="5" xfId="33" applyNumberFormat="1" applyFont="1" applyFill="1" applyBorder="1" applyAlignment="1" applyProtection="1">
      <alignment horizontal="center" vertical="center" wrapText="1"/>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6"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6" fillId="8" borderId="16" xfId="53" applyNumberFormat="1" applyFont="1" applyFill="1" applyBorder="1" applyAlignment="1" applyProtection="1">
      <alignment horizontal="left" vertical="center" wrapText="1"/>
    </xf>
    <xf numFmtId="0" fontId="6" fillId="8" borderId="28" xfId="53" applyNumberFormat="1" applyFont="1" applyFill="1" applyBorder="1" applyAlignment="1" applyProtection="1">
      <alignment horizontal="left" vertical="center" wrapText="1"/>
    </xf>
    <xf numFmtId="0" fontId="6" fillId="8" borderId="26" xfId="53" applyNumberFormat="1" applyFont="1" applyFill="1" applyBorder="1" applyAlignment="1" applyProtection="1">
      <alignment horizontal="left" vertical="center" wrapText="1"/>
    </xf>
    <xf numFmtId="0" fontId="6" fillId="8" borderId="5" xfId="53" applyNumberFormat="1" applyFont="1" applyFill="1" applyBorder="1" applyAlignment="1" applyProtection="1">
      <alignment horizontal="center" vertical="center" wrapText="1"/>
    </xf>
    <xf numFmtId="0" fontId="33" fillId="0" borderId="16" xfId="0" applyNumberFormat="1" applyFont="1" applyBorder="1" applyAlignment="1">
      <alignment horizontal="center" vertical="center" wrapText="1"/>
    </xf>
    <xf numFmtId="0" fontId="0" fillId="0" borderId="28" xfId="0" applyNumberFormat="1" applyBorder="1" applyAlignment="1">
      <alignment horizontal="center" vertical="center" wrapText="1"/>
    </xf>
    <xf numFmtId="49" fontId="0" fillId="0" borderId="28" xfId="0" applyBorder="1" applyAlignment="1">
      <alignment horizontal="center" vertical="center" wrapText="1"/>
    </xf>
    <xf numFmtId="49" fontId="0" fillId="0" borderId="26" xfId="0" applyBorder="1" applyAlignment="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49" fontId="29" fillId="7" borderId="17" xfId="33" applyNumberFormat="1"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0" fontId="102" fillId="0" borderId="0" xfId="0" applyNumberFormat="1" applyFont="1" applyFill="1" applyBorder="1" applyAlignment="1">
      <alignment horizontal="right" vertical="center"/>
    </xf>
    <xf numFmtId="0" fontId="102" fillId="0" borderId="0" xfId="0" applyNumberFormat="1" applyFont="1" applyFill="1" applyBorder="1" applyAlignment="1" applyProtection="1">
      <alignment horizontal="center" vertical="center"/>
    </xf>
    <xf numFmtId="0" fontId="56" fillId="0" borderId="20" xfId="32" applyFont="1" applyFill="1" applyBorder="1" applyAlignment="1" applyProtection="1">
      <alignment horizontal="left" vertical="center" wrapText="1" indent="1"/>
    </xf>
    <xf numFmtId="0" fontId="56" fillId="0" borderId="28" xfId="32" applyFont="1" applyFill="1" applyBorder="1" applyAlignment="1" applyProtection="1">
      <alignment horizontal="left" vertical="center" wrapText="1" indent="1"/>
    </xf>
    <xf numFmtId="0" fontId="56" fillId="0" borderId="24" xfId="32" applyFont="1" applyFill="1" applyBorder="1" applyAlignment="1" applyProtection="1">
      <alignment horizontal="left" vertical="center" wrapText="1" indent="1"/>
    </xf>
    <xf numFmtId="0" fontId="56" fillId="0" borderId="0" xfId="47" applyFont="1" applyFill="1" applyBorder="1" applyAlignment="1" applyProtection="1">
      <alignment horizontal="right" vertical="center" wrapText="1"/>
    </xf>
    <xf numFmtId="0" fontId="56" fillId="0" borderId="17" xfId="47" applyFont="1" applyFill="1" applyBorder="1" applyAlignment="1" applyProtection="1">
      <alignment horizontal="right" vertical="center" wrapText="1"/>
    </xf>
    <xf numFmtId="0" fontId="6" fillId="0" borderId="5" xfId="47" applyFont="1" applyFill="1" applyBorder="1" applyAlignment="1" applyProtection="1">
      <alignment horizontal="right" vertical="center" wrapText="1"/>
    </xf>
    <xf numFmtId="0" fontId="6" fillId="0" borderId="0" xfId="54" applyFont="1" applyFill="1" applyAlignment="1" applyProtection="1">
      <alignment horizontal="left" vertical="top" wrapText="1"/>
    </xf>
    <xf numFmtId="0" fontId="18" fillId="0" borderId="14" xfId="55" applyFont="1" applyFill="1" applyBorder="1" applyAlignment="1">
      <alignment horizontal="left" vertical="center" wrapText="1" indent="1"/>
    </xf>
    <xf numFmtId="0" fontId="18" fillId="0" borderId="5" xfId="55" applyFont="1" applyFill="1" applyBorder="1" applyAlignment="1">
      <alignment horizontal="left" vertical="center" wrapText="1" indent="1"/>
    </xf>
    <xf numFmtId="0" fontId="18"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4" fillId="0" borderId="0" xfId="0" applyNumberFormat="1" applyFont="1" applyFill="1" applyBorder="1" applyAlignment="1">
      <alignment horizontal="center" vertical="center"/>
    </xf>
    <xf numFmtId="0" fontId="74" fillId="0" borderId="0" xfId="54" applyFont="1" applyFill="1" applyBorder="1" applyAlignment="1" applyProtection="1">
      <alignment horizontal="center" vertical="center" wrapText="1"/>
    </xf>
    <xf numFmtId="4" fontId="6" fillId="8" borderId="13" xfId="30" applyNumberFormat="1" applyFont="1" applyFill="1" applyBorder="1" applyAlignment="1" applyProtection="1">
      <alignment horizontal="left" vertical="center" wrapText="1"/>
    </xf>
    <xf numFmtId="4" fontId="6" fillId="8" borderId="15" xfId="30" applyNumberFormat="1" applyFont="1" applyFill="1" applyBorder="1" applyAlignment="1" applyProtection="1">
      <alignment horizontal="left" vertical="center" wrapText="1"/>
    </xf>
    <xf numFmtId="4" fontId="6" fillId="8" borderId="14" xfId="30" applyNumberFormat="1" applyFont="1" applyFill="1" applyBorder="1" applyAlignment="1" applyProtection="1">
      <alignment horizontal="left" vertical="center" wrapText="1"/>
    </xf>
    <xf numFmtId="0" fontId="6" fillId="9" borderId="13" xfId="54" applyNumberFormat="1" applyFont="1" applyFill="1" applyBorder="1" applyAlignment="1" applyProtection="1">
      <alignment horizontal="left" vertical="center" wrapText="1"/>
      <protection locked="0"/>
    </xf>
    <xf numFmtId="0" fontId="6" fillId="9" borderId="15" xfId="54" applyNumberFormat="1" applyFont="1" applyFill="1" applyBorder="1" applyAlignment="1" applyProtection="1">
      <alignment horizontal="left" vertical="center" wrapText="1"/>
      <protection locked="0"/>
    </xf>
    <xf numFmtId="0" fontId="6" fillId="9" borderId="14" xfId="54" applyNumberFormat="1" applyFont="1" applyFill="1" applyBorder="1" applyAlignment="1" applyProtection="1">
      <alignment horizontal="left" vertical="center" wrapText="1"/>
      <protection locked="0"/>
    </xf>
    <xf numFmtId="49" fontId="37" fillId="9" borderId="5" xfId="53" applyNumberFormat="1" applyFont="1" applyFill="1" applyBorder="1" applyAlignment="1" applyProtection="1">
      <alignment horizontal="center" vertical="center" wrapText="1"/>
      <protection locked="0"/>
    </xf>
    <xf numFmtId="49" fontId="6" fillId="11" borderId="5" xfId="53"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top" wrapText="1"/>
    </xf>
    <xf numFmtId="0" fontId="6" fillId="0" borderId="28" xfId="54" applyNumberFormat="1" applyFont="1" applyFill="1" applyBorder="1" applyAlignment="1" applyProtection="1">
      <alignment horizontal="left" vertical="top" wrapText="1"/>
    </xf>
    <xf numFmtId="0" fontId="6" fillId="0" borderId="26" xfId="54" applyNumberFormat="1" applyFont="1" applyFill="1" applyBorder="1" applyAlignment="1" applyProtection="1">
      <alignment horizontal="left" vertical="top"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0" fillId="13" borderId="16" xfId="0" applyFont="1" applyFill="1" applyBorder="1" applyAlignment="1" applyProtection="1">
      <alignment horizontal="center" vertical="center" textRotation="90" wrapText="1"/>
    </xf>
    <xf numFmtId="49" fontId="40" fillId="13" borderId="28" xfId="0" applyFont="1" applyFill="1" applyBorder="1" applyAlignment="1" applyProtection="1">
      <alignment horizontal="center" vertical="center" textRotation="90" wrapText="1"/>
    </xf>
    <xf numFmtId="49" fontId="40" fillId="13" borderId="26" xfId="0" applyFont="1" applyFill="1" applyBorder="1" applyAlignment="1" applyProtection="1">
      <alignment horizontal="center" vertical="center" textRotation="90" wrapText="1"/>
    </xf>
    <xf numFmtId="0" fontId="6" fillId="7" borderId="5" xfId="54" applyFont="1" applyFill="1" applyBorder="1" applyAlignment="1" applyProtection="1">
      <alignment horizontal="center" vertical="center" wrapText="1"/>
    </xf>
    <xf numFmtId="0" fontId="0" fillId="7" borderId="13" xfId="101" applyNumberFormat="1" applyFont="1" applyFill="1" applyBorder="1" applyAlignment="1" applyProtection="1">
      <alignment horizontal="center" vertical="center" wrapText="1"/>
    </xf>
    <xf numFmtId="0" fontId="0" fillId="7" borderId="15" xfId="101" applyNumberFormat="1" applyFont="1" applyFill="1" applyBorder="1" applyAlignment="1" applyProtection="1">
      <alignment horizontal="center" vertical="center" wrapText="1"/>
    </xf>
    <xf numFmtId="0" fontId="0" fillId="7" borderId="14" xfId="101" applyNumberFormat="1" applyFont="1" applyFill="1" applyBorder="1" applyAlignment="1" applyProtection="1">
      <alignment horizontal="center" vertical="center" wrapText="1"/>
    </xf>
    <xf numFmtId="0" fontId="6" fillId="12" borderId="13" xfId="45" applyFont="1" applyFill="1" applyBorder="1" applyAlignment="1" applyProtection="1">
      <alignment horizontal="center" vertical="center" wrapText="1"/>
    </xf>
    <xf numFmtId="0" fontId="6" fillId="12" borderId="14" xfId="45" applyFont="1" applyFill="1" applyBorder="1" applyAlignment="1" applyProtection="1">
      <alignment horizontal="center" vertical="center" wrapText="1"/>
    </xf>
    <xf numFmtId="0" fontId="6" fillId="12" borderId="16" xfId="45" applyFont="1" applyFill="1" applyBorder="1" applyAlignment="1" applyProtection="1">
      <alignment horizontal="center" vertical="center" wrapText="1"/>
    </xf>
    <xf numFmtId="0" fontId="6" fillId="12" borderId="26" xfId="45" applyFont="1" applyFill="1" applyBorder="1" applyAlignment="1" applyProtection="1">
      <alignment horizontal="center" vertical="center" wrapText="1"/>
    </xf>
    <xf numFmtId="0" fontId="6" fillId="12" borderId="13" xfId="47" applyFont="1" applyFill="1" applyBorder="1" applyAlignment="1" applyProtection="1">
      <alignment horizontal="center" vertical="center" wrapText="1"/>
    </xf>
    <xf numFmtId="0" fontId="6" fillId="12" borderId="15" xfId="47" applyFont="1" applyFill="1" applyBorder="1" applyAlignment="1" applyProtection="1">
      <alignment horizontal="center" vertical="center" wrapText="1"/>
    </xf>
    <xf numFmtId="0" fontId="6" fillId="12" borderId="14" xfId="47" applyFont="1" applyFill="1" applyBorder="1" applyAlignment="1" applyProtection="1">
      <alignment horizontal="center" vertical="center" wrapText="1"/>
    </xf>
    <xf numFmtId="0" fontId="6" fillId="7" borderId="16" xfId="54" applyFont="1" applyFill="1" applyBorder="1" applyAlignment="1" applyProtection="1">
      <alignment horizontal="center" vertical="center" wrapText="1"/>
    </xf>
    <xf numFmtId="0" fontId="6" fillId="7" borderId="28" xfId="54" applyFont="1" applyFill="1" applyBorder="1" applyAlignment="1" applyProtection="1">
      <alignment horizontal="center" vertical="center" wrapText="1"/>
    </xf>
    <xf numFmtId="0" fontId="6" fillId="7" borderId="26" xfId="54" applyFont="1" applyFill="1" applyBorder="1" applyAlignment="1" applyProtection="1">
      <alignment horizontal="center" vertical="center" wrapText="1"/>
    </xf>
    <xf numFmtId="0" fontId="18" fillId="0" borderId="15" xfId="55" applyFont="1" applyBorder="1" applyAlignment="1">
      <alignment horizontal="left" vertical="center" wrapText="1" indent="1"/>
    </xf>
    <xf numFmtId="0" fontId="6" fillId="0" borderId="0" xfId="47" applyFont="1" applyFill="1" applyBorder="1" applyAlignment="1" applyProtection="1">
      <alignment horizontal="right" vertical="center" wrapText="1"/>
    </xf>
    <xf numFmtId="0" fontId="29" fillId="7" borderId="23" xfId="33" applyNumberFormat="1" applyFont="1" applyFill="1" applyBorder="1" applyAlignment="1" applyProtection="1">
      <alignment horizontal="center" vertical="center" wrapText="1"/>
    </xf>
    <xf numFmtId="0" fontId="56" fillId="0" borderId="0" xfId="53" applyNumberFormat="1" applyFont="1" applyFill="1" applyBorder="1" applyAlignment="1" applyProtection="1">
      <alignment horizontal="left" vertical="center" wrapText="1" indent="1"/>
    </xf>
    <xf numFmtId="0" fontId="6" fillId="8" borderId="5" xfId="53" applyNumberFormat="1" applyFont="1" applyFill="1" applyBorder="1" applyAlignment="1" applyProtection="1">
      <alignment horizontal="left" vertical="center" wrapText="1" indent="1"/>
    </xf>
    <xf numFmtId="0" fontId="33" fillId="0" borderId="17" xfId="54" applyFont="1" applyFill="1" applyBorder="1" applyAlignment="1" applyProtection="1">
      <alignment horizontal="center" vertical="center" wrapText="1"/>
    </xf>
    <xf numFmtId="4" fontId="6" fillId="8" borderId="5" xfId="30" applyNumberFormat="1" applyFont="1" applyFill="1" applyBorder="1" applyAlignment="1" applyProtection="1">
      <alignment horizontal="left" vertical="center" wrapText="1"/>
    </xf>
    <xf numFmtId="0" fontId="6" fillId="9" borderId="5"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6" fillId="0" borderId="5" xfId="54" applyNumberFormat="1" applyFont="1" applyFill="1" applyBorder="1" applyAlignment="1" applyProtection="1">
      <alignment horizontal="left" vertical="top" wrapText="1"/>
    </xf>
    <xf numFmtId="49" fontId="56" fillId="0" borderId="0" xfId="53" applyNumberFormat="1" applyFont="1" applyFill="1" applyBorder="1" applyAlignment="1" applyProtection="1">
      <alignment horizontal="left" vertical="center" wrapText="1" indent="1"/>
    </xf>
    <xf numFmtId="49" fontId="69" fillId="9" borderId="13" xfId="30" applyNumberFormat="1" applyFont="1" applyFill="1" applyBorder="1" applyAlignment="1" applyProtection="1">
      <alignment horizontal="left" vertical="center" wrapText="1" indent="1"/>
      <protection locked="0"/>
    </xf>
    <xf numFmtId="49" fontId="69" fillId="9" borderId="15" xfId="30" applyNumberFormat="1" applyFont="1" applyFill="1" applyBorder="1" applyAlignment="1" applyProtection="1">
      <alignment horizontal="left" vertical="center" wrapText="1" indent="1"/>
      <protection locked="0"/>
    </xf>
    <xf numFmtId="49" fontId="69" fillId="9" borderId="14" xfId="30" applyNumberFormat="1" applyFont="1" applyFill="1" applyBorder="1" applyAlignment="1" applyProtection="1">
      <alignment horizontal="left" vertical="center" wrapText="1" indent="1"/>
      <protection locked="0"/>
    </xf>
    <xf numFmtId="0" fontId="29" fillId="7" borderId="15" xfId="33" applyNumberFormat="1" applyFont="1" applyFill="1" applyBorder="1" applyAlignment="1" applyProtection="1">
      <alignment horizontal="center" vertical="center" wrapText="1"/>
    </xf>
    <xf numFmtId="0" fontId="6" fillId="8" borderId="5" xfId="53" applyNumberFormat="1" applyFont="1" applyFill="1" applyBorder="1" applyAlignment="1" applyProtection="1">
      <alignment horizontal="left" vertical="center" wrapText="1"/>
    </xf>
    <xf numFmtId="49" fontId="40" fillId="13" borderId="5" xfId="0" applyFont="1" applyFill="1" applyBorder="1" applyAlignment="1" applyProtection="1">
      <alignment horizontal="center" vertical="center" textRotation="90" wrapText="1"/>
    </xf>
    <xf numFmtId="0" fontId="47" fillId="0" borderId="0" xfId="47" applyFont="1" applyFill="1" applyBorder="1" applyAlignment="1" applyProtection="1">
      <alignment horizontal="center" vertical="center" wrapText="1"/>
    </xf>
    <xf numFmtId="0" fontId="6" fillId="0" borderId="23" xfId="53" applyNumberFormat="1" applyFont="1" applyFill="1" applyBorder="1" applyAlignment="1" applyProtection="1">
      <alignment horizontal="center" vertical="center" wrapText="1"/>
    </xf>
    <xf numFmtId="0" fontId="47" fillId="0" borderId="17" xfId="47" applyFont="1" applyFill="1" applyBorder="1" applyAlignment="1" applyProtection="1">
      <alignment horizontal="center" vertical="center" wrapText="1"/>
    </xf>
    <xf numFmtId="0" fontId="33" fillId="0" borderId="0" xfId="54" applyFont="1" applyFill="1" applyBorder="1" applyAlignment="1" applyProtection="1">
      <alignment horizontal="center" vertical="center" wrapText="1"/>
    </xf>
    <xf numFmtId="0" fontId="6" fillId="0" borderId="0" xfId="53" applyNumberFormat="1" applyFont="1" applyFill="1" applyBorder="1" applyAlignment="1" applyProtection="1">
      <alignment horizontal="center" vertical="center" wrapText="1"/>
    </xf>
    <xf numFmtId="0" fontId="6" fillId="8" borderId="13" xfId="53" applyNumberFormat="1" applyFont="1" applyFill="1" applyBorder="1" applyAlignment="1" applyProtection="1">
      <alignment horizontal="left" vertical="center" wrapText="1"/>
    </xf>
    <xf numFmtId="0" fontId="6" fillId="8" borderId="15" xfId="53" applyNumberFormat="1" applyFont="1" applyFill="1" applyBorder="1" applyAlignment="1" applyProtection="1">
      <alignment horizontal="left" vertical="center" wrapText="1"/>
    </xf>
    <xf numFmtId="0" fontId="6" fillId="8" borderId="14" xfId="53" applyNumberFormat="1" applyFont="1" applyFill="1" applyBorder="1" applyAlignment="1" applyProtection="1">
      <alignment horizontal="left" vertical="center" wrapText="1"/>
    </xf>
    <xf numFmtId="0" fontId="6" fillId="0" borderId="13" xfId="54" applyNumberFormat="1" applyFont="1" applyFill="1" applyBorder="1" applyAlignment="1" applyProtection="1">
      <alignment horizontal="left" vertical="center" wrapText="1"/>
    </xf>
    <xf numFmtId="0" fontId="6" fillId="0" borderId="15" xfId="54" applyNumberFormat="1" applyFont="1" applyFill="1" applyBorder="1" applyAlignment="1" applyProtection="1">
      <alignment horizontal="left" vertical="center" wrapText="1"/>
    </xf>
    <xf numFmtId="0" fontId="6" fillId="0" borderId="14" xfId="54" applyNumberFormat="1" applyFont="1" applyFill="1" applyBorder="1" applyAlignment="1" applyProtection="1">
      <alignment horizontal="left" vertical="center" wrapText="1"/>
    </xf>
    <xf numFmtId="0" fontId="11" fillId="0" borderId="0" xfId="54" applyFont="1" applyFill="1" applyAlignment="1" applyProtection="1">
      <alignment horizontal="center" vertical="center" wrapText="1"/>
    </xf>
    <xf numFmtId="0" fontId="33" fillId="7" borderId="0" xfId="54" applyFont="1" applyFill="1" applyBorder="1" applyAlignment="1" applyProtection="1">
      <alignment horizontal="center" vertical="center" wrapText="1"/>
    </xf>
    <xf numFmtId="0" fontId="6" fillId="12" borderId="5" xfId="47" applyFont="1" applyFill="1" applyBorder="1" applyAlignment="1" applyProtection="1">
      <alignment horizontal="center" vertical="center" wrapText="1"/>
    </xf>
    <xf numFmtId="0" fontId="6"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6" fillId="0" borderId="21" xfId="54" applyNumberFormat="1" applyFont="1" applyFill="1" applyBorder="1" applyAlignment="1" applyProtection="1">
      <alignment horizontal="left" vertical="center" wrapText="1"/>
    </xf>
    <xf numFmtId="0" fontId="6" fillId="0" borderId="20" xfId="54" applyNumberFormat="1" applyFont="1" applyFill="1" applyBorder="1" applyAlignment="1" applyProtection="1">
      <alignment horizontal="left" vertical="center" wrapText="1"/>
    </xf>
    <xf numFmtId="0" fontId="6" fillId="0" borderId="18" xfId="54" applyNumberFormat="1" applyFont="1" applyFill="1" applyBorder="1" applyAlignment="1" applyProtection="1">
      <alignment horizontal="left" vertical="center" wrapText="1"/>
    </xf>
    <xf numFmtId="49" fontId="6" fillId="7" borderId="5" xfId="54" applyNumberFormat="1" applyFont="1" applyFill="1" applyBorder="1" applyAlignment="1" applyProtection="1">
      <alignment horizontal="center" vertical="center" wrapText="1"/>
    </xf>
    <xf numFmtId="0" fontId="6" fillId="0" borderId="16" xfId="54" applyNumberFormat="1" applyFont="1" applyFill="1" applyBorder="1" applyAlignment="1" applyProtection="1">
      <alignment horizontal="left" vertical="center" wrapText="1"/>
    </xf>
    <xf numFmtId="0" fontId="6" fillId="0" borderId="28" xfId="54" applyNumberFormat="1" applyFont="1" applyFill="1" applyBorder="1" applyAlignment="1" applyProtection="1">
      <alignment horizontal="left" vertical="center" wrapText="1"/>
    </xf>
    <xf numFmtId="0" fontId="6" fillId="0" borderId="26" xfId="54" applyNumberFormat="1" applyFont="1" applyFill="1" applyBorder="1" applyAlignment="1" applyProtection="1">
      <alignment horizontal="left" vertical="center" wrapText="1"/>
    </xf>
    <xf numFmtId="0" fontId="33" fillId="0" borderId="5" xfId="54" applyFont="1" applyFill="1" applyBorder="1" applyAlignment="1" applyProtection="1">
      <alignment horizontal="center" vertical="center" wrapText="1"/>
    </xf>
    <xf numFmtId="0" fontId="0" fillId="7" borderId="5" xfId="101" applyNumberFormat="1" applyFont="1" applyFill="1" applyBorder="1" applyAlignment="1" applyProtection="1">
      <alignment horizontal="center" vertical="center" wrapText="1"/>
    </xf>
    <xf numFmtId="0" fontId="29" fillId="7" borderId="0" xfId="33" applyNumberFormat="1" applyFont="1" applyFill="1" applyBorder="1" applyAlignment="1" applyProtection="1">
      <alignment horizontal="center" vertical="center" wrapText="1"/>
    </xf>
    <xf numFmtId="0" fontId="6" fillId="8" borderId="5" xfId="47" applyNumberFormat="1" applyFont="1" applyFill="1" applyBorder="1" applyAlignment="1" applyProtection="1">
      <alignment horizontal="left" vertical="center" wrapText="1"/>
    </xf>
    <xf numFmtId="0" fontId="6" fillId="8" borderId="5" xfId="54" applyNumberFormat="1" applyFont="1" applyFill="1" applyBorder="1" applyAlignment="1" applyProtection="1">
      <alignment horizontal="left" vertical="center" wrapText="1"/>
    </xf>
    <xf numFmtId="0" fontId="6" fillId="7" borderId="5" xfId="54" applyNumberFormat="1" applyFont="1" applyFill="1" applyBorder="1" applyAlignment="1" applyProtection="1">
      <alignment horizontal="left" vertical="center" wrapText="1"/>
    </xf>
    <xf numFmtId="49" fontId="6" fillId="2" borderId="5" xfId="54" applyNumberFormat="1" applyFont="1" applyFill="1" applyBorder="1" applyAlignment="1" applyProtection="1">
      <alignment horizontal="left" vertical="center" wrapText="1" indent="4"/>
      <protection locked="0"/>
    </xf>
    <xf numFmtId="0" fontId="6" fillId="7" borderId="5" xfId="54" applyFont="1" applyFill="1" applyBorder="1" applyAlignment="1" applyProtection="1">
      <alignment horizontal="center" vertical="center"/>
    </xf>
    <xf numFmtId="0" fontId="0" fillId="8" borderId="5" xfId="54" applyFont="1" applyFill="1" applyBorder="1" applyAlignment="1" applyProtection="1">
      <alignment horizontal="left" vertical="center" wrapText="1" indent="1"/>
    </xf>
    <xf numFmtId="49" fontId="0" fillId="7" borderId="5" xfId="54" applyNumberFormat="1" applyFont="1" applyFill="1" applyBorder="1" applyAlignment="1" applyProtection="1">
      <alignment horizontal="center" vertical="center" wrapText="1"/>
    </xf>
    <xf numFmtId="0" fontId="0" fillId="8" borderId="5" xfId="30" applyNumberFormat="1" applyFont="1" applyFill="1" applyBorder="1" applyAlignment="1" applyProtection="1">
      <alignment horizontal="left" vertical="center" wrapText="1" indent="1"/>
    </xf>
    <xf numFmtId="0" fontId="0" fillId="0" borderId="5" xfId="54" applyFont="1" applyFill="1" applyBorder="1" applyAlignment="1" applyProtection="1">
      <alignment horizontal="left" vertical="center" wrapText="1"/>
    </xf>
    <xf numFmtId="0" fontId="32" fillId="7" borderId="20" xfId="54" applyFont="1" applyFill="1" applyBorder="1" applyAlignment="1" applyProtection="1">
      <alignment horizontal="center" vertical="top" wrapText="1"/>
    </xf>
    <xf numFmtId="49" fontId="0" fillId="7" borderId="16" xfId="54" applyNumberFormat="1" applyFont="1" applyFill="1" applyBorder="1" applyAlignment="1" applyProtection="1">
      <alignment horizontal="center" vertical="center" wrapText="1"/>
    </xf>
    <xf numFmtId="49" fontId="0" fillId="7" borderId="26" xfId="54" applyNumberFormat="1" applyFont="1" applyFill="1" applyBorder="1" applyAlignment="1" applyProtection="1">
      <alignment horizontal="center" vertical="center" wrapText="1"/>
    </xf>
    <xf numFmtId="0" fontId="0" fillId="0" borderId="13" xfId="54" applyFont="1" applyFill="1" applyBorder="1" applyAlignment="1" applyProtection="1">
      <alignment horizontal="center" vertical="center" wrapText="1"/>
    </xf>
    <xf numFmtId="0" fontId="0" fillId="0" borderId="14" xfId="54" applyFont="1" applyFill="1" applyBorder="1" applyAlignment="1" applyProtection="1">
      <alignment horizontal="center" vertical="center" wrapText="1"/>
    </xf>
    <xf numFmtId="0" fontId="37" fillId="0" borderId="5" xfId="54" applyFont="1" applyFill="1" applyBorder="1" applyAlignment="1" applyProtection="1">
      <alignment horizontal="left" vertical="center" wrapText="1"/>
    </xf>
    <xf numFmtId="0" fontId="0" fillId="0" borderId="28" xfId="54" applyFont="1" applyFill="1" applyBorder="1" applyAlignment="1" applyProtection="1">
      <alignment horizontal="left" vertical="center" wrapText="1"/>
    </xf>
    <xf numFmtId="0" fontId="37" fillId="0" borderId="28" xfId="54" applyFont="1" applyFill="1" applyBorder="1" applyAlignment="1" applyProtection="1">
      <alignment horizontal="left" vertical="center" wrapText="1"/>
    </xf>
    <xf numFmtId="0" fontId="37" fillId="0" borderId="26" xfId="54" applyFont="1" applyFill="1" applyBorder="1" applyAlignment="1" applyProtection="1">
      <alignment horizontal="left" vertical="center" wrapText="1"/>
    </xf>
    <xf numFmtId="0" fontId="0" fillId="0" borderId="16" xfId="33" applyFont="1" applyFill="1" applyBorder="1" applyAlignment="1" applyProtection="1">
      <alignment horizontal="center" vertical="center" wrapText="1"/>
    </xf>
    <xf numFmtId="0" fontId="0" fillId="0" borderId="26" xfId="33" applyFont="1" applyFill="1" applyBorder="1" applyAlignment="1" applyProtection="1">
      <alignment horizontal="center" vertical="center" wrapText="1"/>
    </xf>
    <xf numFmtId="0" fontId="6" fillId="7" borderId="13" xfId="54" applyFont="1" applyFill="1" applyBorder="1" applyAlignment="1" applyProtection="1">
      <alignment horizontal="center" vertical="center" wrapText="1"/>
    </xf>
    <xf numFmtId="0" fontId="6" fillId="7" borderId="15" xfId="54" applyFont="1" applyFill="1" applyBorder="1" applyAlignment="1" applyProtection="1">
      <alignment horizontal="center" vertical="center" wrapText="1"/>
    </xf>
    <xf numFmtId="0" fontId="6" fillId="7" borderId="14" xfId="54" applyFont="1" applyFill="1" applyBorder="1" applyAlignment="1" applyProtection="1">
      <alignment horizontal="center" vertical="center" wrapText="1"/>
    </xf>
    <xf numFmtId="0" fontId="0" fillId="0" borderId="13" xfId="33" applyFont="1" applyFill="1" applyBorder="1" applyAlignment="1" applyProtection="1">
      <alignment horizontal="center" vertical="center" wrapText="1"/>
    </xf>
    <xf numFmtId="0" fontId="0" fillId="0" borderId="14" xfId="33" applyFont="1" applyFill="1" applyBorder="1" applyAlignment="1" applyProtection="1">
      <alignment horizontal="center" vertical="center" wrapText="1"/>
    </xf>
    <xf numFmtId="49" fontId="29" fillId="7" borderId="15" xfId="33" applyNumberFormat="1" applyFont="1" applyFill="1" applyBorder="1" applyAlignment="1" applyProtection="1">
      <alignment horizontal="center" vertical="center" wrapText="1"/>
    </xf>
    <xf numFmtId="0" fontId="18" fillId="0" borderId="15" xfId="32" applyFont="1" applyFill="1" applyBorder="1" applyAlignment="1" applyProtection="1">
      <alignment horizontal="left" vertical="center" wrapText="1" indent="1"/>
    </xf>
    <xf numFmtId="49" fontId="6" fillId="0" borderId="0" xfId="41" applyBorder="1" applyAlignment="1" applyProtection="1">
      <alignment horizontal="left" vertical="top" wrapText="1"/>
    </xf>
    <xf numFmtId="0" fontId="6" fillId="7" borderId="5" xfId="48" applyNumberFormat="1" applyFont="1" applyFill="1" applyBorder="1" applyAlignment="1" applyProtection="1">
      <alignment horizontal="center" vertical="center" wrapText="1"/>
    </xf>
    <xf numFmtId="49" fontId="6" fillId="0" borderId="0" xfId="41" applyFont="1" applyAlignment="1">
      <alignment horizontal="left" vertical="top" wrapText="1"/>
    </xf>
    <xf numFmtId="49" fontId="0" fillId="12" borderId="15" xfId="0" applyFont="1" applyFill="1" applyBorder="1" applyAlignment="1">
      <alignment horizontal="left" vertical="center" indent="1"/>
    </xf>
    <xf numFmtId="0" fontId="6" fillId="8" borderId="13" xfId="54" applyNumberFormat="1" applyFont="1" applyFill="1" applyBorder="1" applyAlignment="1" applyProtection="1">
      <alignment horizontal="left" vertical="center" wrapText="1"/>
    </xf>
    <xf numFmtId="0" fontId="6" fillId="8" borderId="15" xfId="54" applyNumberFormat="1" applyFont="1" applyFill="1" applyBorder="1" applyAlignment="1" applyProtection="1">
      <alignment horizontal="left" vertical="center" wrapText="1"/>
    </xf>
    <xf numFmtId="0" fontId="6" fillId="8" borderId="14" xfId="54" applyNumberFormat="1" applyFont="1" applyFill="1" applyBorder="1" applyAlignment="1" applyProtection="1">
      <alignment horizontal="left" vertical="center" wrapText="1"/>
    </xf>
    <xf numFmtId="49" fontId="6" fillId="11" borderId="13" xfId="53" applyNumberFormat="1" applyFont="1" applyFill="1" applyBorder="1" applyAlignment="1" applyProtection="1">
      <alignment horizontal="center" vertical="center" wrapText="1"/>
    </xf>
    <xf numFmtId="49" fontId="6" fillId="7" borderId="16" xfId="54" applyNumberFormat="1" applyFont="1" applyFill="1" applyBorder="1" applyAlignment="1" applyProtection="1">
      <alignment horizontal="center" vertical="center" wrapText="1"/>
    </xf>
    <xf numFmtId="49" fontId="6" fillId="7" borderId="26" xfId="54" applyNumberFormat="1" applyFont="1" applyFill="1" applyBorder="1" applyAlignment="1" applyProtection="1">
      <alignment horizontal="center" vertical="center" wrapText="1"/>
    </xf>
    <xf numFmtId="0" fontId="6" fillId="0" borderId="5"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6"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6"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6"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6" fillId="0" borderId="5" xfId="33" applyNumberFormat="1" applyFont="1" applyFill="1" applyBorder="1" applyAlignment="1" applyProtection="1">
      <alignment horizontal="left" vertical="center" wrapText="1"/>
    </xf>
    <xf numFmtId="0" fontId="6" fillId="0" borderId="5" xfId="53" applyNumberFormat="1" applyFont="1" applyFill="1" applyBorder="1" applyAlignment="1" applyProtection="1">
      <alignment horizontal="left" vertical="center" wrapText="1"/>
    </xf>
    <xf numFmtId="0" fontId="6" fillId="11" borderId="5" xfId="53" applyNumberFormat="1" applyFont="1" applyFill="1" applyBorder="1" applyAlignment="1" applyProtection="1">
      <alignment horizontal="center" vertical="center" wrapText="1"/>
    </xf>
    <xf numFmtId="0" fontId="6" fillId="0" borderId="5" xfId="53" applyNumberFormat="1" applyFont="1" applyFill="1" applyBorder="1" applyAlignment="1" applyProtection="1">
      <alignment horizontal="center" vertical="center" wrapText="1"/>
    </xf>
    <xf numFmtId="0" fontId="6" fillId="7" borderId="0" xfId="54" applyFont="1" applyFill="1" applyBorder="1" applyAlignment="1" applyProtection="1">
      <alignment horizontal="center" vertical="center" wrapText="1"/>
    </xf>
    <xf numFmtId="0" fontId="29" fillId="7" borderId="17" xfId="33" applyNumberFormat="1" applyFont="1" applyFill="1" applyBorder="1" applyAlignment="1" applyProtection="1">
      <alignment horizontal="center" vertical="center" wrapText="1"/>
    </xf>
    <xf numFmtId="0" fontId="29" fillId="0" borderId="20" xfId="54" applyFont="1" applyFill="1" applyBorder="1" applyAlignment="1" applyProtection="1">
      <alignment horizontal="center" vertical="top" wrapText="1"/>
    </xf>
    <xf numFmtId="0" fontId="29" fillId="0" borderId="0" xfId="54" applyFont="1" applyFill="1" applyBorder="1" applyAlignment="1" applyProtection="1">
      <alignment horizontal="center" vertical="top" wrapText="1"/>
    </xf>
    <xf numFmtId="14" fontId="49" fillId="0" borderId="5" xfId="53" applyNumberFormat="1" applyFont="1" applyFill="1" applyBorder="1" applyAlignment="1" applyProtection="1">
      <alignment horizontal="center" vertical="center" wrapText="1"/>
    </xf>
    <xf numFmtId="0" fontId="33" fillId="0" borderId="21" xfId="54" applyFont="1" applyFill="1" applyBorder="1" applyAlignment="1" applyProtection="1">
      <alignment horizontal="center" vertical="center" wrapText="1"/>
    </xf>
    <xf numFmtId="0" fontId="33" fillId="0" borderId="18" xfId="54" applyFont="1" applyFill="1" applyBorder="1" applyAlignment="1" applyProtection="1">
      <alignment horizontal="center" vertical="center" wrapText="1"/>
    </xf>
    <xf numFmtId="0" fontId="6" fillId="8" borderId="13" xfId="47" applyNumberFormat="1" applyFont="1" applyFill="1" applyBorder="1" applyAlignment="1" applyProtection="1">
      <alignment horizontal="left" vertical="center" wrapText="1"/>
    </xf>
    <xf numFmtId="0" fontId="6" fillId="8" borderId="15" xfId="47" applyNumberFormat="1" applyFont="1" applyFill="1" applyBorder="1" applyAlignment="1" applyProtection="1">
      <alignment horizontal="left" vertical="center" wrapText="1"/>
    </xf>
    <xf numFmtId="0" fontId="6" fillId="8" borderId="14" xfId="47" applyNumberFormat="1" applyFont="1" applyFill="1" applyBorder="1" applyAlignment="1" applyProtection="1">
      <alignment horizontal="left" vertical="center" wrapText="1"/>
    </xf>
    <xf numFmtId="0" fontId="8" fillId="10" borderId="5" xfId="0" applyNumberFormat="1" applyFont="1" applyFill="1" applyBorder="1" applyAlignment="1" applyProtection="1">
      <alignment horizontal="center" vertical="center" wrapText="1"/>
    </xf>
  </cellXfs>
  <cellStyles count="10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2" xfId="31"/>
    <cellStyle name="Денежный" xfId="98" builtinId="4" hidden="1"/>
    <cellStyle name="Денежный [0]" xfId="99"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2" xfId="36"/>
    <cellStyle name="Обычный 14" xfId="37"/>
    <cellStyle name="Обычный 14 6" xfId="101"/>
    <cellStyle name="Обычный 15" xfId="38"/>
    <cellStyle name="Обычный 2" xfId="39"/>
    <cellStyle name="Обычный 2 2" xfId="40"/>
    <cellStyle name="Обычный 3" xfId="41"/>
    <cellStyle name="Обычный 3 2" xfId="42"/>
    <cellStyle name="Обычный 3 3" xfId="43"/>
    <cellStyle name="Обычный 4" xfId="44"/>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0" builtinId="5" hidden="1"/>
    <cellStyle name="Связанная ячейка" xfId="66" builtinId="24" hidden="1"/>
    <cellStyle name="Текст предупреждения" xfId="68" builtinId="11" hidden="1"/>
    <cellStyle name="Финансовый" xfId="96" builtinId="3" hidden="1"/>
    <cellStyle name="Финансовый [0]" xfId="97"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a:extLst>
            <a:ext uri="{FF2B5EF4-FFF2-40B4-BE49-F238E27FC236}">
              <a16:creationId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15</xdr:row>
      <xdr:rowOff>0</xdr:rowOff>
    </xdr:from>
    <xdr:to>
      <xdr:col>6</xdr:col>
      <xdr:colOff>228600</xdr:colOff>
      <xdr:row>15</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333750"/>
          <a:ext cx="190500" cy="190500"/>
          <a:chOff x="13896191" y="1813753"/>
          <a:chExt cx="211023" cy="178845"/>
        </a:xfrm>
      </xdr:grpSpPr>
      <xdr:sp macro="[0]!modfrmDateChoose.CalendarShow" textlink="">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1295400"/>
          <a:ext cx="190500" cy="190500"/>
          <a:chOff x="13896191" y="1813753"/>
          <a:chExt cx="211023" cy="178845"/>
        </a:xfrm>
      </xdr:grpSpPr>
      <xdr:sp macro="[0]!modfrmDateChoose.CalendarShow" textlink="">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66</xdr:row>
      <xdr:rowOff>2</xdr:rowOff>
    </xdr:from>
    <xdr:to>
      <xdr:col>4</xdr:col>
      <xdr:colOff>3343276</xdr:colOff>
      <xdr:row>67</xdr:row>
      <xdr:rowOff>1</xdr:rowOff>
    </xdr:to>
    <xdr:sp macro="[0]!modList02.cmdDoIt_Click_Handler" textlink="">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34</xdr:row>
      <xdr:rowOff>0</xdr:rowOff>
    </xdr:from>
    <xdr:to>
      <xdr:col>21</xdr:col>
      <xdr:colOff>228600</xdr:colOff>
      <xdr:row>34</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8401050" y="8524875"/>
          <a:ext cx="190500" cy="190500"/>
          <a:chOff x="13896191" y="1813753"/>
          <a:chExt cx="211023" cy="178845"/>
        </a:xfrm>
      </xdr:grpSpPr>
      <xdr:sp macro="[0]!modfrmDateChoose.CalendarShow" textlink="">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34</xdr:row>
      <xdr:rowOff>0</xdr:rowOff>
    </xdr:from>
    <xdr:to>
      <xdr:col>21</xdr:col>
      <xdr:colOff>228600</xdr:colOff>
      <xdr:row>34</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8401050" y="695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8001000" y="389572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3895725"/>
          <a:ext cx="190500" cy="190500"/>
          <a:chOff x="13896191" y="1813753"/>
          <a:chExt cx="211023" cy="178845"/>
        </a:xfrm>
      </xdr:grpSpPr>
      <xdr:sp macro="[0]!modfrmDateChoose.CalendarShow" textlink="">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28384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8001000" y="32289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38100</xdr:colOff>
      <xdr:row>35</xdr:row>
      <xdr:rowOff>0</xdr:rowOff>
    </xdr:from>
    <xdr:to>
      <xdr:col>26</xdr:col>
      <xdr:colOff>228600</xdr:colOff>
      <xdr:row>35</xdr:row>
      <xdr:rowOff>190500</xdr:rowOff>
    </xdr:to>
    <xdr:grpSp>
      <xdr:nvGrpSpPr>
        <xdr:cNvPr id="4" name="shCalendar">
          <a:extLst>
            <a:ext uri="{FF2B5EF4-FFF2-40B4-BE49-F238E27FC236}">
              <a16:creationId xmlns:a16="http://schemas.microsoft.com/office/drawing/2014/main" id="{00000000-0008-0000-1900-000004000000}"/>
            </a:ext>
          </a:extLst>
        </xdr:cNvPr>
        <xdr:cNvGrpSpPr>
          <a:grpSpLocks/>
        </xdr:cNvGrpSpPr>
      </xdr:nvGrpSpPr>
      <xdr:grpSpPr bwMode="auto">
        <a:xfrm>
          <a:off x="9582150" y="5229225"/>
          <a:ext cx="190500" cy="190500"/>
          <a:chOff x="13896191" y="1813753"/>
          <a:chExt cx="211023" cy="178845"/>
        </a:xfrm>
      </xdr:grpSpPr>
      <xdr:sp macro="[0]!modfrmDateChoose.CalendarShow" textlink="">
        <xdr:nvSpPr>
          <xdr:cNvPr id="5" name="shCalendar_bck">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a:extLst>
              <a:ext uri="{FF2B5EF4-FFF2-40B4-BE49-F238E27FC236}">
                <a16:creationId xmlns:a16="http://schemas.microsoft.com/office/drawing/2014/main" id="{00000000-0008-0000-19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9544050" y="3267075"/>
          <a:ext cx="190500" cy="190500"/>
          <a:chOff x="13896191" y="1813753"/>
          <a:chExt cx="211023" cy="178845"/>
        </a:xfrm>
      </xdr:grpSpPr>
      <xdr:sp macro="[0]!modfrmDateChoose.CalendarShow" textlink="">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9544050" y="3267075"/>
          <a:ext cx="190500" cy="190500"/>
          <a:chOff x="13896191" y="1813753"/>
          <a:chExt cx="211023" cy="178845"/>
        </a:xfrm>
      </xdr:grpSpPr>
      <xdr:sp macro="[0]!modfrmDateChoose.CalendarShow" textlink="">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textlink="">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textlink="">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textlink="">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38100</xdr:colOff>
      <xdr:row>62</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7229475" y="14554200"/>
          <a:ext cx="190500" cy="190500"/>
          <a:chOff x="13896191" y="1813753"/>
          <a:chExt cx="211023" cy="178845"/>
        </a:xfrm>
      </xdr:grpSpPr>
      <xdr:sp macro="[0]!modfrmDateChoose.CalendarShow" textlink="">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RowHeight="11.25"/>
  <cols>
    <col min="1" max="16384" width="9.140625" style="16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6" customWidth="1"/>
  </cols>
  <sheetData>
    <row r="1" spans="1:27" ht="3" customHeight="1">
      <c r="AA1" s="76" t="s">
        <v>237</v>
      </c>
    </row>
    <row r="2" spans="1:27" ht="16.5" customHeight="1">
      <c r="B2" s="1198" t="str">
        <f>"Код отчёта: " &amp; GetCode()</f>
        <v>Код отчёта: FAS.JKH.OPEN.INFO.REQUEST.WARM</v>
      </c>
      <c r="C2" s="1198"/>
      <c r="D2" s="1198"/>
      <c r="E2" s="1198"/>
      <c r="F2" s="1198"/>
      <c r="G2" s="1198"/>
      <c r="Q2" s="223"/>
      <c r="R2" s="223"/>
      <c r="S2" s="223"/>
      <c r="T2" s="223"/>
      <c r="U2" s="223"/>
      <c r="V2" s="223"/>
      <c r="W2" s="223"/>
    </row>
    <row r="3" spans="1:27" ht="18" customHeight="1">
      <c r="B3" s="1199" t="str">
        <f>"Версия " &amp; GetVersion()</f>
        <v>Версия 1.0.2</v>
      </c>
      <c r="C3" s="1199"/>
      <c r="H3" s="40"/>
      <c r="I3" s="40"/>
      <c r="J3" s="40"/>
      <c r="K3" s="40"/>
      <c r="L3" s="40"/>
      <c r="M3" s="40"/>
      <c r="N3" s="40"/>
      <c r="O3" s="40"/>
      <c r="P3" s="40"/>
      <c r="Q3" s="223"/>
      <c r="R3" s="223"/>
      <c r="S3" s="223"/>
      <c r="T3" s="223"/>
      <c r="U3" s="223"/>
      <c r="V3" s="223"/>
      <c r="W3" s="253"/>
      <c r="X3" s="40"/>
      <c r="Y3" s="40"/>
    </row>
    <row r="4" spans="1:27" ht="3" customHeight="1">
      <c r="D4" s="40"/>
      <c r="E4" s="40"/>
      <c r="F4" s="40"/>
      <c r="G4" s="40"/>
      <c r="H4" s="40"/>
      <c r="I4" s="40"/>
      <c r="J4" s="40"/>
      <c r="K4" s="40"/>
      <c r="L4" s="40"/>
      <c r="M4" s="40"/>
      <c r="N4" s="40"/>
      <c r="O4" s="40"/>
      <c r="P4" s="40"/>
      <c r="Q4" s="40"/>
      <c r="R4" s="40"/>
      <c r="S4" s="40"/>
      <c r="T4" s="40"/>
      <c r="U4" s="40"/>
      <c r="V4" s="40"/>
      <c r="W4" s="40"/>
      <c r="X4" s="40"/>
      <c r="Y4" s="40"/>
    </row>
    <row r="5" spans="1:27" ht="42.75" customHeight="1">
      <c r="B5" s="1203" t="s">
        <v>673</v>
      </c>
      <c r="C5" s="1204"/>
      <c r="D5" s="1204"/>
      <c r="E5" s="1204"/>
      <c r="F5" s="1204"/>
      <c r="G5" s="1204"/>
      <c r="H5" s="1204"/>
      <c r="I5" s="1204"/>
      <c r="J5" s="1204"/>
      <c r="K5" s="1204"/>
      <c r="L5" s="1204"/>
      <c r="M5" s="1204"/>
      <c r="N5" s="1204"/>
      <c r="O5" s="1204"/>
      <c r="P5" s="1204"/>
      <c r="Q5" s="1204"/>
      <c r="R5" s="1204"/>
      <c r="S5" s="1204"/>
      <c r="T5" s="1204"/>
      <c r="U5" s="1204"/>
      <c r="V5" s="1204"/>
      <c r="W5" s="1204"/>
      <c r="X5" s="1204"/>
      <c r="Y5" s="1204"/>
    </row>
    <row r="6" spans="1:27"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7" ht="15" customHeight="1">
      <c r="A7" s="40"/>
      <c r="B7" s="75"/>
      <c r="C7" s="74"/>
      <c r="D7" s="57"/>
      <c r="E7" s="1200" t="s">
        <v>564</v>
      </c>
      <c r="F7" s="1200"/>
      <c r="G7" s="1200"/>
      <c r="H7" s="1200"/>
      <c r="I7" s="1200"/>
      <c r="J7" s="1200"/>
      <c r="K7" s="1200"/>
      <c r="L7" s="1200"/>
      <c r="M7" s="1200"/>
      <c r="N7" s="1200"/>
      <c r="O7" s="1200"/>
      <c r="P7" s="1200"/>
      <c r="Q7" s="1200"/>
      <c r="R7" s="1200"/>
      <c r="S7" s="1200"/>
      <c r="T7" s="1200"/>
      <c r="U7" s="1200"/>
      <c r="V7" s="1200"/>
      <c r="W7" s="1200"/>
      <c r="X7" s="1200"/>
      <c r="Y7" s="56"/>
    </row>
    <row r="8" spans="1:27" ht="15" customHeight="1">
      <c r="A8" s="40"/>
      <c r="B8" s="75"/>
      <c r="C8" s="74"/>
      <c r="D8" s="57"/>
      <c r="E8" s="1200"/>
      <c r="F8" s="1200"/>
      <c r="G8" s="1200"/>
      <c r="H8" s="1200"/>
      <c r="I8" s="1200"/>
      <c r="J8" s="1200"/>
      <c r="K8" s="1200"/>
      <c r="L8" s="1200"/>
      <c r="M8" s="1200"/>
      <c r="N8" s="1200"/>
      <c r="O8" s="1200"/>
      <c r="P8" s="1200"/>
      <c r="Q8" s="1200"/>
      <c r="R8" s="1200"/>
      <c r="S8" s="1200"/>
      <c r="T8" s="1200"/>
      <c r="U8" s="1200"/>
      <c r="V8" s="1200"/>
      <c r="W8" s="1200"/>
      <c r="X8" s="1200"/>
      <c r="Y8" s="56"/>
    </row>
    <row r="9" spans="1:27" ht="15" customHeight="1">
      <c r="A9" s="40"/>
      <c r="B9" s="75"/>
      <c r="C9" s="74"/>
      <c r="D9" s="57"/>
      <c r="E9" s="1200"/>
      <c r="F9" s="1200"/>
      <c r="G9" s="1200"/>
      <c r="H9" s="1200"/>
      <c r="I9" s="1200"/>
      <c r="J9" s="1200"/>
      <c r="K9" s="1200"/>
      <c r="L9" s="1200"/>
      <c r="M9" s="1200"/>
      <c r="N9" s="1200"/>
      <c r="O9" s="1200"/>
      <c r="P9" s="1200"/>
      <c r="Q9" s="1200"/>
      <c r="R9" s="1200"/>
      <c r="S9" s="1200"/>
      <c r="T9" s="1200"/>
      <c r="U9" s="1200"/>
      <c r="V9" s="1200"/>
      <c r="W9" s="1200"/>
      <c r="X9" s="1200"/>
      <c r="Y9" s="56"/>
    </row>
    <row r="10" spans="1:27" ht="10.5" customHeight="1">
      <c r="A10" s="40"/>
      <c r="B10" s="75"/>
      <c r="C10" s="74"/>
      <c r="D10" s="57"/>
      <c r="E10" s="1200"/>
      <c r="F10" s="1200"/>
      <c r="G10" s="1200"/>
      <c r="H10" s="1200"/>
      <c r="I10" s="1200"/>
      <c r="J10" s="1200"/>
      <c r="K10" s="1200"/>
      <c r="L10" s="1200"/>
      <c r="M10" s="1200"/>
      <c r="N10" s="1200"/>
      <c r="O10" s="1200"/>
      <c r="P10" s="1200"/>
      <c r="Q10" s="1200"/>
      <c r="R10" s="1200"/>
      <c r="S10" s="1200"/>
      <c r="T10" s="1200"/>
      <c r="U10" s="1200"/>
      <c r="V10" s="1200"/>
      <c r="W10" s="1200"/>
      <c r="X10" s="1200"/>
      <c r="Y10" s="56"/>
    </row>
    <row r="11" spans="1:27" ht="27" customHeight="1">
      <c r="A11" s="40"/>
      <c r="B11" s="75"/>
      <c r="C11" s="74"/>
      <c r="D11" s="57"/>
      <c r="E11" s="1200"/>
      <c r="F11" s="1200"/>
      <c r="G11" s="1200"/>
      <c r="H11" s="1200"/>
      <c r="I11" s="1200"/>
      <c r="J11" s="1200"/>
      <c r="K11" s="1200"/>
      <c r="L11" s="1200"/>
      <c r="M11" s="1200"/>
      <c r="N11" s="1200"/>
      <c r="O11" s="1200"/>
      <c r="P11" s="1200"/>
      <c r="Q11" s="1200"/>
      <c r="R11" s="1200"/>
      <c r="S11" s="1200"/>
      <c r="T11" s="1200"/>
      <c r="U11" s="1200"/>
      <c r="V11" s="1200"/>
      <c r="W11" s="1200"/>
      <c r="X11" s="1200"/>
      <c r="Y11" s="56"/>
    </row>
    <row r="12" spans="1:27" ht="12" customHeight="1">
      <c r="A12" s="40"/>
      <c r="B12" s="75"/>
      <c r="C12" s="74"/>
      <c r="D12" s="57"/>
      <c r="E12" s="1200"/>
      <c r="F12" s="1200"/>
      <c r="G12" s="1200"/>
      <c r="H12" s="1200"/>
      <c r="I12" s="1200"/>
      <c r="J12" s="1200"/>
      <c r="K12" s="1200"/>
      <c r="L12" s="1200"/>
      <c r="M12" s="1200"/>
      <c r="N12" s="1200"/>
      <c r="O12" s="1200"/>
      <c r="P12" s="1200"/>
      <c r="Q12" s="1200"/>
      <c r="R12" s="1200"/>
      <c r="S12" s="1200"/>
      <c r="T12" s="1200"/>
      <c r="U12" s="1200"/>
      <c r="V12" s="1200"/>
      <c r="W12" s="1200"/>
      <c r="X12" s="1200"/>
      <c r="Y12" s="56"/>
    </row>
    <row r="13" spans="1:27" ht="38.25" customHeight="1">
      <c r="A13" s="40"/>
      <c r="B13" s="75"/>
      <c r="C13" s="74"/>
      <c r="D13" s="57"/>
      <c r="E13" s="1200"/>
      <c r="F13" s="1200"/>
      <c r="G13" s="1200"/>
      <c r="H13" s="1200"/>
      <c r="I13" s="1200"/>
      <c r="J13" s="1200"/>
      <c r="K13" s="1200"/>
      <c r="L13" s="1200"/>
      <c r="M13" s="1200"/>
      <c r="N13" s="1200"/>
      <c r="O13" s="1200"/>
      <c r="P13" s="1200"/>
      <c r="Q13" s="1200"/>
      <c r="R13" s="1200"/>
      <c r="S13" s="1200"/>
      <c r="T13" s="1200"/>
      <c r="U13" s="1200"/>
      <c r="V13" s="1200"/>
      <c r="W13" s="1200"/>
      <c r="X13" s="1200"/>
      <c r="Y13" s="70"/>
    </row>
    <row r="14" spans="1:27" ht="15" customHeight="1">
      <c r="A14" s="40"/>
      <c r="B14" s="75"/>
      <c r="C14" s="74"/>
      <c r="D14" s="57"/>
      <c r="E14" s="1200"/>
      <c r="F14" s="1200"/>
      <c r="G14" s="1200"/>
      <c r="H14" s="1200"/>
      <c r="I14" s="1200"/>
      <c r="J14" s="1200"/>
      <c r="K14" s="1200"/>
      <c r="L14" s="1200"/>
      <c r="M14" s="1200"/>
      <c r="N14" s="1200"/>
      <c r="O14" s="1200"/>
      <c r="P14" s="1200"/>
      <c r="Q14" s="1200"/>
      <c r="R14" s="1200"/>
      <c r="S14" s="1200"/>
      <c r="T14" s="1200"/>
      <c r="U14" s="1200"/>
      <c r="V14" s="1200"/>
      <c r="W14" s="1200"/>
      <c r="X14" s="1200"/>
      <c r="Y14" s="56"/>
    </row>
    <row r="15" spans="1:27" ht="15">
      <c r="A15" s="40"/>
      <c r="B15" s="75"/>
      <c r="C15" s="74"/>
      <c r="D15" s="57"/>
      <c r="E15" s="1200"/>
      <c r="F15" s="1200"/>
      <c r="G15" s="1200"/>
      <c r="H15" s="1200"/>
      <c r="I15" s="1200"/>
      <c r="J15" s="1200"/>
      <c r="K15" s="1200"/>
      <c r="L15" s="1200"/>
      <c r="M15" s="1200"/>
      <c r="N15" s="1200"/>
      <c r="O15" s="1200"/>
      <c r="P15" s="1200"/>
      <c r="Q15" s="1200"/>
      <c r="R15" s="1200"/>
      <c r="S15" s="1200"/>
      <c r="T15" s="1200"/>
      <c r="U15" s="1200"/>
      <c r="V15" s="1200"/>
      <c r="W15" s="1200"/>
      <c r="X15" s="1200"/>
      <c r="Y15" s="56"/>
    </row>
    <row r="16" spans="1:27" ht="15">
      <c r="A16" s="40"/>
      <c r="B16" s="75"/>
      <c r="C16" s="74"/>
      <c r="D16" s="57"/>
      <c r="E16" s="1200"/>
      <c r="F16" s="1200"/>
      <c r="G16" s="1200"/>
      <c r="H16" s="1200"/>
      <c r="I16" s="1200"/>
      <c r="J16" s="1200"/>
      <c r="K16" s="1200"/>
      <c r="L16" s="1200"/>
      <c r="M16" s="1200"/>
      <c r="N16" s="1200"/>
      <c r="O16" s="1200"/>
      <c r="P16" s="1200"/>
      <c r="Q16" s="1200"/>
      <c r="R16" s="1200"/>
      <c r="S16" s="1200"/>
      <c r="T16" s="1200"/>
      <c r="U16" s="1200"/>
      <c r="V16" s="1200"/>
      <c r="W16" s="1200"/>
      <c r="X16" s="1200"/>
      <c r="Y16" s="56"/>
    </row>
    <row r="17" spans="1:25" ht="15" customHeight="1">
      <c r="A17" s="40"/>
      <c r="B17" s="75"/>
      <c r="C17" s="74"/>
      <c r="D17" s="57"/>
      <c r="E17" s="1200"/>
      <c r="F17" s="1200"/>
      <c r="G17" s="1200"/>
      <c r="H17" s="1200"/>
      <c r="I17" s="1200"/>
      <c r="J17" s="1200"/>
      <c r="K17" s="1200"/>
      <c r="L17" s="1200"/>
      <c r="M17" s="1200"/>
      <c r="N17" s="1200"/>
      <c r="O17" s="1200"/>
      <c r="P17" s="1200"/>
      <c r="Q17" s="1200"/>
      <c r="R17" s="1200"/>
      <c r="S17" s="1200"/>
      <c r="T17" s="1200"/>
      <c r="U17" s="1200"/>
      <c r="V17" s="1200"/>
      <c r="W17" s="1200"/>
      <c r="X17" s="1200"/>
      <c r="Y17" s="56"/>
    </row>
    <row r="18" spans="1:25" ht="15">
      <c r="A18" s="40"/>
      <c r="B18" s="75"/>
      <c r="C18" s="74"/>
      <c r="D18" s="57"/>
      <c r="E18" s="1200"/>
      <c r="F18" s="1200"/>
      <c r="G18" s="1200"/>
      <c r="H18" s="1200"/>
      <c r="I18" s="1200"/>
      <c r="J18" s="1200"/>
      <c r="K18" s="1200"/>
      <c r="L18" s="1200"/>
      <c r="M18" s="1200"/>
      <c r="N18" s="1200"/>
      <c r="O18" s="1200"/>
      <c r="P18" s="1200"/>
      <c r="Q18" s="1200"/>
      <c r="R18" s="1200"/>
      <c r="S18" s="1200"/>
      <c r="T18" s="1200"/>
      <c r="U18" s="1200"/>
      <c r="V18" s="1200"/>
      <c r="W18" s="1200"/>
      <c r="X18" s="1200"/>
      <c r="Y18" s="56"/>
    </row>
    <row r="19" spans="1:25" ht="59.25" customHeight="1">
      <c r="A19" s="40"/>
      <c r="B19" s="75"/>
      <c r="C19" s="74"/>
      <c r="D19" s="63"/>
      <c r="E19" s="1200"/>
      <c r="F19" s="1200"/>
      <c r="G19" s="1200"/>
      <c r="H19" s="1200"/>
      <c r="I19" s="1200"/>
      <c r="J19" s="1200"/>
      <c r="K19" s="1200"/>
      <c r="L19" s="1200"/>
      <c r="M19" s="1200"/>
      <c r="N19" s="1200"/>
      <c r="O19" s="1200"/>
      <c r="P19" s="1200"/>
      <c r="Q19" s="1200"/>
      <c r="R19" s="1200"/>
      <c r="S19" s="1200"/>
      <c r="T19" s="1200"/>
      <c r="U19" s="1200"/>
      <c r="V19" s="1200"/>
      <c r="W19" s="1200"/>
      <c r="X19" s="1200"/>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hidden="1" customHeight="1">
      <c r="A21" s="40"/>
      <c r="B21" s="75"/>
      <c r="C21" s="74"/>
      <c r="D21" s="58"/>
      <c r="E21" s="69" t="s">
        <v>235</v>
      </c>
      <c r="F21" s="1206" t="s">
        <v>252</v>
      </c>
      <c r="G21" s="1207"/>
      <c r="H21" s="1207"/>
      <c r="I21" s="1207"/>
      <c r="J21" s="1207"/>
      <c r="K21" s="1207"/>
      <c r="L21" s="1207"/>
      <c r="M21" s="1207"/>
      <c r="N21" s="57"/>
      <c r="O21" s="68" t="s">
        <v>235</v>
      </c>
      <c r="P21" s="1208" t="s">
        <v>236</v>
      </c>
      <c r="Q21" s="1209"/>
      <c r="R21" s="1209"/>
      <c r="S21" s="1209"/>
      <c r="T21" s="1209"/>
      <c r="U21" s="1209"/>
      <c r="V21" s="1209"/>
      <c r="W21" s="1209"/>
      <c r="X21" s="1209"/>
      <c r="Y21" s="56"/>
    </row>
    <row r="22" spans="1:25" ht="14.25" hidden="1" customHeight="1">
      <c r="A22" s="40"/>
      <c r="B22" s="75"/>
      <c r="C22" s="74"/>
      <c r="D22" s="58"/>
      <c r="E22" s="89" t="s">
        <v>235</v>
      </c>
      <c r="F22" s="1206" t="s">
        <v>238</v>
      </c>
      <c r="G22" s="1207"/>
      <c r="H22" s="1207"/>
      <c r="I22" s="1207"/>
      <c r="J22" s="1207"/>
      <c r="K22" s="1207"/>
      <c r="L22" s="1207"/>
      <c r="M22" s="1207"/>
      <c r="N22" s="57"/>
      <c r="O22" s="71" t="s">
        <v>235</v>
      </c>
      <c r="P22" s="1208" t="s">
        <v>562</v>
      </c>
      <c r="Q22" s="1209"/>
      <c r="R22" s="1209"/>
      <c r="S22" s="1209"/>
      <c r="T22" s="1209"/>
      <c r="U22" s="1209"/>
      <c r="V22" s="1209"/>
      <c r="W22" s="1209"/>
      <c r="X22" s="1209"/>
      <c r="Y22" s="56"/>
    </row>
    <row r="23" spans="1:25" ht="27" hidden="1" customHeight="1">
      <c r="A23" s="40"/>
      <c r="B23" s="75"/>
      <c r="C23" s="74"/>
      <c r="D23" s="58"/>
      <c r="E23" s="57"/>
      <c r="F23" s="57"/>
      <c r="G23" s="57"/>
      <c r="H23" s="57"/>
      <c r="I23" s="57"/>
      <c r="J23" s="57"/>
      <c r="K23" s="57"/>
      <c r="L23" s="57"/>
      <c r="M23" s="57"/>
      <c r="N23" s="57"/>
      <c r="O23" s="57"/>
      <c r="P23" s="1201"/>
      <c r="Q23" s="1201"/>
      <c r="R23" s="1201"/>
      <c r="S23" s="1201"/>
      <c r="T23" s="1201"/>
      <c r="U23" s="1201"/>
      <c r="V23" s="1201"/>
      <c r="W23" s="1201"/>
      <c r="X23" s="57"/>
      <c r="Y23" s="56"/>
    </row>
    <row r="24" spans="1:25" ht="10.5" hidden="1" customHeight="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hidden="1" customHeight="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hidden="1" customHeight="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hidden="1" customHeight="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hidden="1" customHeight="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hidden="1" customHeight="1">
      <c r="A35" s="40"/>
      <c r="B35" s="75"/>
      <c r="C35" s="74"/>
      <c r="D35" s="58"/>
      <c r="E35" s="1205" t="s">
        <v>391</v>
      </c>
      <c r="F35" s="1205"/>
      <c r="G35" s="1205"/>
      <c r="H35" s="1205"/>
      <c r="I35" s="1205"/>
      <c r="J35" s="1205"/>
      <c r="K35" s="1205"/>
      <c r="L35" s="1205"/>
      <c r="M35" s="1205"/>
      <c r="N35" s="1205"/>
      <c r="O35" s="1205"/>
      <c r="P35" s="1205"/>
      <c r="Q35" s="1205"/>
      <c r="R35" s="1205"/>
      <c r="S35" s="1205"/>
      <c r="T35" s="1205"/>
      <c r="U35" s="1205"/>
      <c r="V35" s="1205"/>
      <c r="W35" s="1205"/>
      <c r="X35" s="1205"/>
      <c r="Y35" s="56"/>
    </row>
    <row r="36" spans="1:25" ht="38.25" hidden="1" customHeight="1">
      <c r="A36" s="40"/>
      <c r="B36" s="75"/>
      <c r="C36" s="74"/>
      <c r="D36" s="58"/>
      <c r="E36" s="1205"/>
      <c r="F36" s="1205"/>
      <c r="G36" s="1205"/>
      <c r="H36" s="1205"/>
      <c r="I36" s="1205"/>
      <c r="J36" s="1205"/>
      <c r="K36" s="1205"/>
      <c r="L36" s="1205"/>
      <c r="M36" s="1205"/>
      <c r="N36" s="1205"/>
      <c r="O36" s="1205"/>
      <c r="P36" s="1205"/>
      <c r="Q36" s="1205"/>
      <c r="R36" s="1205"/>
      <c r="S36" s="1205"/>
      <c r="T36" s="1205"/>
      <c r="U36" s="1205"/>
      <c r="V36" s="1205"/>
      <c r="W36" s="1205"/>
      <c r="X36" s="1205"/>
      <c r="Y36" s="56"/>
    </row>
    <row r="37" spans="1:25" ht="9.75" hidden="1" customHeight="1">
      <c r="A37" s="40"/>
      <c r="B37" s="75"/>
      <c r="C37" s="74"/>
      <c r="D37" s="58"/>
      <c r="E37" s="1205"/>
      <c r="F37" s="1205"/>
      <c r="G37" s="1205"/>
      <c r="H37" s="1205"/>
      <c r="I37" s="1205"/>
      <c r="J37" s="1205"/>
      <c r="K37" s="1205"/>
      <c r="L37" s="1205"/>
      <c r="M37" s="1205"/>
      <c r="N37" s="1205"/>
      <c r="O37" s="1205"/>
      <c r="P37" s="1205"/>
      <c r="Q37" s="1205"/>
      <c r="R37" s="1205"/>
      <c r="S37" s="1205"/>
      <c r="T37" s="1205"/>
      <c r="U37" s="1205"/>
      <c r="V37" s="1205"/>
      <c r="W37" s="1205"/>
      <c r="X37" s="1205"/>
      <c r="Y37" s="56"/>
    </row>
    <row r="38" spans="1:25" ht="51" hidden="1" customHeight="1">
      <c r="A38" s="40"/>
      <c r="B38" s="75"/>
      <c r="C38" s="74"/>
      <c r="D38" s="58"/>
      <c r="E38" s="1205"/>
      <c r="F38" s="1205"/>
      <c r="G38" s="1205"/>
      <c r="H38" s="1205"/>
      <c r="I38" s="1205"/>
      <c r="J38" s="1205"/>
      <c r="K38" s="1205"/>
      <c r="L38" s="1205"/>
      <c r="M38" s="1205"/>
      <c r="N38" s="1205"/>
      <c r="O38" s="1205"/>
      <c r="P38" s="1205"/>
      <c r="Q38" s="1205"/>
      <c r="R38" s="1205"/>
      <c r="S38" s="1205"/>
      <c r="T38" s="1205"/>
      <c r="U38" s="1205"/>
      <c r="V38" s="1205"/>
      <c r="W38" s="1205"/>
      <c r="X38" s="1205"/>
      <c r="Y38" s="56"/>
    </row>
    <row r="39" spans="1:25" ht="15" hidden="1" customHeight="1">
      <c r="A39" s="40"/>
      <c r="B39" s="75"/>
      <c r="C39" s="74"/>
      <c r="D39" s="58"/>
      <c r="E39" s="1205"/>
      <c r="F39" s="1205"/>
      <c r="G39" s="1205"/>
      <c r="H39" s="1205"/>
      <c r="I39" s="1205"/>
      <c r="J39" s="1205"/>
      <c r="K39" s="1205"/>
      <c r="L39" s="1205"/>
      <c r="M39" s="1205"/>
      <c r="N39" s="1205"/>
      <c r="O39" s="1205"/>
      <c r="P39" s="1205"/>
      <c r="Q39" s="1205"/>
      <c r="R39" s="1205"/>
      <c r="S39" s="1205"/>
      <c r="T39" s="1205"/>
      <c r="U39" s="1205"/>
      <c r="V39" s="1205"/>
      <c r="W39" s="1205"/>
      <c r="X39" s="1205"/>
      <c r="Y39" s="56"/>
    </row>
    <row r="40" spans="1:25" ht="12" hidden="1" customHeight="1">
      <c r="A40" s="40"/>
      <c r="B40" s="75"/>
      <c r="C40" s="74"/>
      <c r="D40" s="58"/>
      <c r="E40" s="1210"/>
      <c r="F40" s="1211"/>
      <c r="G40" s="1211"/>
      <c r="H40" s="1211"/>
      <c r="I40" s="1211"/>
      <c r="J40" s="1211"/>
      <c r="K40" s="1211"/>
      <c r="L40" s="1211"/>
      <c r="M40" s="1211"/>
      <c r="N40" s="1211"/>
      <c r="O40" s="1211"/>
      <c r="P40" s="1211"/>
      <c r="Q40" s="1211"/>
      <c r="R40" s="1211"/>
      <c r="S40" s="1211"/>
      <c r="T40" s="1211"/>
      <c r="U40" s="1211"/>
      <c r="V40" s="1211"/>
      <c r="W40" s="1211"/>
      <c r="X40" s="1211"/>
      <c r="Y40" s="56"/>
    </row>
    <row r="41" spans="1:25" ht="38.25" hidden="1" customHeight="1">
      <c r="A41" s="40"/>
      <c r="B41" s="75"/>
      <c r="C41" s="74"/>
      <c r="D41" s="58"/>
      <c r="E41" s="1205"/>
      <c r="F41" s="1205"/>
      <c r="G41" s="1205"/>
      <c r="H41" s="1205"/>
      <c r="I41" s="1205"/>
      <c r="J41" s="1205"/>
      <c r="K41" s="1205"/>
      <c r="L41" s="1205"/>
      <c r="M41" s="1205"/>
      <c r="N41" s="1205"/>
      <c r="O41" s="1205"/>
      <c r="P41" s="1205"/>
      <c r="Q41" s="1205"/>
      <c r="R41" s="1205"/>
      <c r="S41" s="1205"/>
      <c r="T41" s="1205"/>
      <c r="U41" s="1205"/>
      <c r="V41" s="1205"/>
      <c r="W41" s="1205"/>
      <c r="X41" s="1205"/>
      <c r="Y41" s="56"/>
    </row>
    <row r="42" spans="1:25" ht="15" hidden="1">
      <c r="A42" s="40"/>
      <c r="B42" s="75"/>
      <c r="C42" s="74"/>
      <c r="D42" s="58"/>
      <c r="E42" s="1205"/>
      <c r="F42" s="1205"/>
      <c r="G42" s="1205"/>
      <c r="H42" s="1205"/>
      <c r="I42" s="1205"/>
      <c r="J42" s="1205"/>
      <c r="K42" s="1205"/>
      <c r="L42" s="1205"/>
      <c r="M42" s="1205"/>
      <c r="N42" s="1205"/>
      <c r="O42" s="1205"/>
      <c r="P42" s="1205"/>
      <c r="Q42" s="1205"/>
      <c r="R42" s="1205"/>
      <c r="S42" s="1205"/>
      <c r="T42" s="1205"/>
      <c r="U42" s="1205"/>
      <c r="V42" s="1205"/>
      <c r="W42" s="1205"/>
      <c r="X42" s="1205"/>
      <c r="Y42" s="56"/>
    </row>
    <row r="43" spans="1:25" ht="15" hidden="1">
      <c r="A43" s="40"/>
      <c r="B43" s="75"/>
      <c r="C43" s="74"/>
      <c r="D43" s="58"/>
      <c r="E43" s="1205"/>
      <c r="F43" s="1205"/>
      <c r="G43" s="1205"/>
      <c r="H43" s="1205"/>
      <c r="I43" s="1205"/>
      <c r="J43" s="1205"/>
      <c r="K43" s="1205"/>
      <c r="L43" s="1205"/>
      <c r="M43" s="1205"/>
      <c r="N43" s="1205"/>
      <c r="O43" s="1205"/>
      <c r="P43" s="1205"/>
      <c r="Q43" s="1205"/>
      <c r="R43" s="1205"/>
      <c r="S43" s="1205"/>
      <c r="T43" s="1205"/>
      <c r="U43" s="1205"/>
      <c r="V43" s="1205"/>
      <c r="W43" s="1205"/>
      <c r="X43" s="1205"/>
      <c r="Y43" s="56"/>
    </row>
    <row r="44" spans="1:25" ht="33.75" hidden="1" customHeight="1">
      <c r="A44" s="40"/>
      <c r="B44" s="75"/>
      <c r="C44" s="74"/>
      <c r="D44" s="63"/>
      <c r="E44" s="1205"/>
      <c r="F44" s="1205"/>
      <c r="G44" s="1205"/>
      <c r="H44" s="1205"/>
      <c r="I44" s="1205"/>
      <c r="J44" s="1205"/>
      <c r="K44" s="1205"/>
      <c r="L44" s="1205"/>
      <c r="M44" s="1205"/>
      <c r="N44" s="1205"/>
      <c r="O44" s="1205"/>
      <c r="P44" s="1205"/>
      <c r="Q44" s="1205"/>
      <c r="R44" s="1205"/>
      <c r="S44" s="1205"/>
      <c r="T44" s="1205"/>
      <c r="U44" s="1205"/>
      <c r="V44" s="1205"/>
      <c r="W44" s="1205"/>
      <c r="X44" s="1205"/>
      <c r="Y44" s="56"/>
    </row>
    <row r="45" spans="1:25" ht="15" hidden="1">
      <c r="A45" s="40"/>
      <c r="B45" s="75"/>
      <c r="C45" s="74"/>
      <c r="D45" s="63"/>
      <c r="E45" s="1205"/>
      <c r="F45" s="1205"/>
      <c r="G45" s="1205"/>
      <c r="H45" s="1205"/>
      <c r="I45" s="1205"/>
      <c r="J45" s="1205"/>
      <c r="K45" s="1205"/>
      <c r="L45" s="1205"/>
      <c r="M45" s="1205"/>
      <c r="N45" s="1205"/>
      <c r="O45" s="1205"/>
      <c r="P45" s="1205"/>
      <c r="Q45" s="1205"/>
      <c r="R45" s="1205"/>
      <c r="S45" s="1205"/>
      <c r="T45" s="1205"/>
      <c r="U45" s="1205"/>
      <c r="V45" s="1205"/>
      <c r="W45" s="1205"/>
      <c r="X45" s="1205"/>
      <c r="Y45" s="56"/>
    </row>
    <row r="46" spans="1:25" ht="24" hidden="1" customHeight="1">
      <c r="A46" s="40"/>
      <c r="B46" s="75"/>
      <c r="C46" s="74"/>
      <c r="D46" s="58"/>
      <c r="E46" s="1216" t="s">
        <v>234</v>
      </c>
      <c r="F46" s="1216"/>
      <c r="G46" s="1216"/>
      <c r="H46" s="1216"/>
      <c r="I46" s="1216"/>
      <c r="J46" s="1216"/>
      <c r="K46" s="1216"/>
      <c r="L46" s="1216"/>
      <c r="M46" s="1216"/>
      <c r="N46" s="1216"/>
      <c r="O46" s="1216"/>
      <c r="P46" s="1216"/>
      <c r="Q46" s="1216"/>
      <c r="R46" s="1216"/>
      <c r="S46" s="1216"/>
      <c r="T46" s="1216"/>
      <c r="U46" s="1216"/>
      <c r="V46" s="1216"/>
      <c r="W46" s="1216"/>
      <c r="X46" s="1216"/>
      <c r="Y46" s="56"/>
    </row>
    <row r="47" spans="1:25" ht="37.5" hidden="1" customHeight="1">
      <c r="A47" s="40"/>
      <c r="B47" s="75"/>
      <c r="C47" s="74"/>
      <c r="D47" s="58"/>
      <c r="E47" s="1216"/>
      <c r="F47" s="1216"/>
      <c r="G47" s="1216"/>
      <c r="H47" s="1216"/>
      <c r="I47" s="1216"/>
      <c r="J47" s="1216"/>
      <c r="K47" s="1216"/>
      <c r="L47" s="1216"/>
      <c r="M47" s="1216"/>
      <c r="N47" s="1216"/>
      <c r="O47" s="1216"/>
      <c r="P47" s="1216"/>
      <c r="Q47" s="1216"/>
      <c r="R47" s="1216"/>
      <c r="S47" s="1216"/>
      <c r="T47" s="1216"/>
      <c r="U47" s="1216"/>
      <c r="V47" s="1216"/>
      <c r="W47" s="1216"/>
      <c r="X47" s="1216"/>
      <c r="Y47" s="56"/>
    </row>
    <row r="48" spans="1:25" ht="24" hidden="1" customHeight="1">
      <c r="A48" s="40"/>
      <c r="B48" s="75"/>
      <c r="C48" s="74"/>
      <c r="D48" s="58"/>
      <c r="E48" s="1216"/>
      <c r="F48" s="1216"/>
      <c r="G48" s="1216"/>
      <c r="H48" s="1216"/>
      <c r="I48" s="1216"/>
      <c r="J48" s="1216"/>
      <c r="K48" s="1216"/>
      <c r="L48" s="1216"/>
      <c r="M48" s="1216"/>
      <c r="N48" s="1216"/>
      <c r="O48" s="1216"/>
      <c r="P48" s="1216"/>
      <c r="Q48" s="1216"/>
      <c r="R48" s="1216"/>
      <c r="S48" s="1216"/>
      <c r="T48" s="1216"/>
      <c r="U48" s="1216"/>
      <c r="V48" s="1216"/>
      <c r="W48" s="1216"/>
      <c r="X48" s="1216"/>
      <c r="Y48" s="56"/>
    </row>
    <row r="49" spans="1:25" ht="51" hidden="1" customHeight="1">
      <c r="A49" s="40"/>
      <c r="B49" s="75"/>
      <c r="C49" s="74"/>
      <c r="D49" s="58"/>
      <c r="E49" s="1216"/>
      <c r="F49" s="1216"/>
      <c r="G49" s="1216"/>
      <c r="H49" s="1216"/>
      <c r="I49" s="1216"/>
      <c r="J49" s="1216"/>
      <c r="K49" s="1216"/>
      <c r="L49" s="1216"/>
      <c r="M49" s="1216"/>
      <c r="N49" s="1216"/>
      <c r="O49" s="1216"/>
      <c r="P49" s="1216"/>
      <c r="Q49" s="1216"/>
      <c r="R49" s="1216"/>
      <c r="S49" s="1216"/>
      <c r="T49" s="1216"/>
      <c r="U49" s="1216"/>
      <c r="V49" s="1216"/>
      <c r="W49" s="1216"/>
      <c r="X49" s="1216"/>
      <c r="Y49" s="56"/>
    </row>
    <row r="50" spans="1:25" ht="15" hidden="1">
      <c r="A50" s="40"/>
      <c r="B50" s="75"/>
      <c r="C50" s="74"/>
      <c r="D50" s="58"/>
      <c r="E50" s="1216"/>
      <c r="F50" s="1216"/>
      <c r="G50" s="1216"/>
      <c r="H50" s="1216"/>
      <c r="I50" s="1216"/>
      <c r="J50" s="1216"/>
      <c r="K50" s="1216"/>
      <c r="L50" s="1216"/>
      <c r="M50" s="1216"/>
      <c r="N50" s="1216"/>
      <c r="O50" s="1216"/>
      <c r="P50" s="1216"/>
      <c r="Q50" s="1216"/>
      <c r="R50" s="1216"/>
      <c r="S50" s="1216"/>
      <c r="T50" s="1216"/>
      <c r="U50" s="1216"/>
      <c r="V50" s="1216"/>
      <c r="W50" s="1216"/>
      <c r="X50" s="1216"/>
      <c r="Y50" s="56"/>
    </row>
    <row r="51" spans="1:25" ht="15" hidden="1">
      <c r="A51" s="40"/>
      <c r="B51" s="75"/>
      <c r="C51" s="74"/>
      <c r="D51" s="58"/>
      <c r="E51" s="1216"/>
      <c r="F51" s="1216"/>
      <c r="G51" s="1216"/>
      <c r="H51" s="1216"/>
      <c r="I51" s="1216"/>
      <c r="J51" s="1216"/>
      <c r="K51" s="1216"/>
      <c r="L51" s="1216"/>
      <c r="M51" s="1216"/>
      <c r="N51" s="1216"/>
      <c r="O51" s="1216"/>
      <c r="P51" s="1216"/>
      <c r="Q51" s="1216"/>
      <c r="R51" s="1216"/>
      <c r="S51" s="1216"/>
      <c r="T51" s="1216"/>
      <c r="U51" s="1216"/>
      <c r="V51" s="1216"/>
      <c r="W51" s="1216"/>
      <c r="X51" s="1216"/>
      <c r="Y51" s="56"/>
    </row>
    <row r="52" spans="1:25" ht="15" hidden="1">
      <c r="A52" s="40"/>
      <c r="B52" s="75"/>
      <c r="C52" s="74"/>
      <c r="D52" s="58"/>
      <c r="E52" s="1216"/>
      <c r="F52" s="1216"/>
      <c r="G52" s="1216"/>
      <c r="H52" s="1216"/>
      <c r="I52" s="1216"/>
      <c r="J52" s="1216"/>
      <c r="K52" s="1216"/>
      <c r="L52" s="1216"/>
      <c r="M52" s="1216"/>
      <c r="N52" s="1216"/>
      <c r="O52" s="1216"/>
      <c r="P52" s="1216"/>
      <c r="Q52" s="1216"/>
      <c r="R52" s="1216"/>
      <c r="S52" s="1216"/>
      <c r="T52" s="1216"/>
      <c r="U52" s="1216"/>
      <c r="V52" s="1216"/>
      <c r="W52" s="1216"/>
      <c r="X52" s="1216"/>
      <c r="Y52" s="56"/>
    </row>
    <row r="53" spans="1:25" ht="15" hidden="1">
      <c r="A53" s="40"/>
      <c r="B53" s="75"/>
      <c r="C53" s="74"/>
      <c r="D53" s="58"/>
      <c r="E53" s="1216"/>
      <c r="F53" s="1216"/>
      <c r="G53" s="1216"/>
      <c r="H53" s="1216"/>
      <c r="I53" s="1216"/>
      <c r="J53" s="1216"/>
      <c r="K53" s="1216"/>
      <c r="L53" s="1216"/>
      <c r="M53" s="1216"/>
      <c r="N53" s="1216"/>
      <c r="O53" s="1216"/>
      <c r="P53" s="1216"/>
      <c r="Q53" s="1216"/>
      <c r="R53" s="1216"/>
      <c r="S53" s="1216"/>
      <c r="T53" s="1216"/>
      <c r="U53" s="1216"/>
      <c r="V53" s="1216"/>
      <c r="W53" s="1216"/>
      <c r="X53" s="1216"/>
      <c r="Y53" s="56"/>
    </row>
    <row r="54" spans="1:25" ht="15" hidden="1">
      <c r="A54" s="40"/>
      <c r="B54" s="75"/>
      <c r="C54" s="74"/>
      <c r="D54" s="58"/>
      <c r="E54" s="1216"/>
      <c r="F54" s="1216"/>
      <c r="G54" s="1216"/>
      <c r="H54" s="1216"/>
      <c r="I54" s="1216"/>
      <c r="J54" s="1216"/>
      <c r="K54" s="1216"/>
      <c r="L54" s="1216"/>
      <c r="M54" s="1216"/>
      <c r="N54" s="1216"/>
      <c r="O54" s="1216"/>
      <c r="P54" s="1216"/>
      <c r="Q54" s="1216"/>
      <c r="R54" s="1216"/>
      <c r="S54" s="1216"/>
      <c r="T54" s="1216"/>
      <c r="U54" s="1216"/>
      <c r="V54" s="1216"/>
      <c r="W54" s="1216"/>
      <c r="X54" s="1216"/>
      <c r="Y54" s="56"/>
    </row>
    <row r="55" spans="1:25" ht="15" hidden="1">
      <c r="A55" s="40"/>
      <c r="B55" s="75"/>
      <c r="C55" s="74"/>
      <c r="D55" s="58"/>
      <c r="E55" s="1216"/>
      <c r="F55" s="1216"/>
      <c r="G55" s="1216"/>
      <c r="H55" s="1216"/>
      <c r="I55" s="1216"/>
      <c r="J55" s="1216"/>
      <c r="K55" s="1216"/>
      <c r="L55" s="1216"/>
      <c r="M55" s="1216"/>
      <c r="N55" s="1216"/>
      <c r="O55" s="1216"/>
      <c r="P55" s="1216"/>
      <c r="Q55" s="1216"/>
      <c r="R55" s="1216"/>
      <c r="S55" s="1216"/>
      <c r="T55" s="1216"/>
      <c r="U55" s="1216"/>
      <c r="V55" s="1216"/>
      <c r="W55" s="1216"/>
      <c r="X55" s="1216"/>
      <c r="Y55" s="56"/>
    </row>
    <row r="56" spans="1:25" ht="25.5" hidden="1" customHeight="1">
      <c r="A56" s="40"/>
      <c r="B56" s="75"/>
      <c r="C56" s="74"/>
      <c r="D56" s="63"/>
      <c r="E56" s="1216"/>
      <c r="F56" s="1216"/>
      <c r="G56" s="1216"/>
      <c r="H56" s="1216"/>
      <c r="I56" s="1216"/>
      <c r="J56" s="1216"/>
      <c r="K56" s="1216"/>
      <c r="L56" s="1216"/>
      <c r="M56" s="1216"/>
      <c r="N56" s="1216"/>
      <c r="O56" s="1216"/>
      <c r="P56" s="1216"/>
      <c r="Q56" s="1216"/>
      <c r="R56" s="1216"/>
      <c r="S56" s="1216"/>
      <c r="T56" s="1216"/>
      <c r="U56" s="1216"/>
      <c r="V56" s="1216"/>
      <c r="W56" s="1216"/>
      <c r="X56" s="1216"/>
      <c r="Y56" s="56"/>
    </row>
    <row r="57" spans="1:25" ht="15" hidden="1">
      <c r="A57" s="40"/>
      <c r="B57" s="75"/>
      <c r="C57" s="74"/>
      <c r="D57" s="63"/>
      <c r="E57" s="1216"/>
      <c r="F57" s="1216"/>
      <c r="G57" s="1216"/>
      <c r="H57" s="1216"/>
      <c r="I57" s="1216"/>
      <c r="J57" s="1216"/>
      <c r="K57" s="1216"/>
      <c r="L57" s="1216"/>
      <c r="M57" s="1216"/>
      <c r="N57" s="1216"/>
      <c r="O57" s="1216"/>
      <c r="P57" s="1216"/>
      <c r="Q57" s="1216"/>
      <c r="R57" s="1216"/>
      <c r="S57" s="1216"/>
      <c r="T57" s="1216"/>
      <c r="U57" s="1216"/>
      <c r="V57" s="1216"/>
      <c r="W57" s="1216"/>
      <c r="X57" s="1216"/>
      <c r="Y57" s="56"/>
    </row>
    <row r="58" spans="1:25" ht="15" hidden="1" customHeight="1">
      <c r="A58" s="40"/>
      <c r="B58" s="75"/>
      <c r="C58" s="74"/>
      <c r="D58" s="58"/>
      <c r="E58" s="1202" t="s">
        <v>392</v>
      </c>
      <c r="F58" s="1202"/>
      <c r="G58" s="1202"/>
      <c r="H58" s="1202"/>
      <c r="I58" s="1202"/>
      <c r="J58" s="1202"/>
      <c r="K58" s="1202"/>
      <c r="L58" s="1202"/>
      <c r="M58" s="1202"/>
      <c r="N58" s="1202"/>
      <c r="O58" s="1202"/>
      <c r="P58" s="1202"/>
      <c r="Q58" s="1202"/>
      <c r="R58" s="1202"/>
      <c r="S58" s="1202"/>
      <c r="T58" s="1202"/>
      <c r="U58" s="1202"/>
      <c r="V58" s="223"/>
      <c r="W58" s="223"/>
      <c r="X58" s="223"/>
      <c r="Y58" s="56"/>
    </row>
    <row r="59" spans="1:25" ht="15" hidden="1" customHeight="1">
      <c r="A59" s="40"/>
      <c r="B59" s="75"/>
      <c r="C59" s="74"/>
      <c r="D59" s="58"/>
      <c r="E59" s="1217"/>
      <c r="F59" s="1217"/>
      <c r="G59" s="1217"/>
      <c r="H59" s="1210"/>
      <c r="I59" s="1211"/>
      <c r="J59" s="1211"/>
      <c r="K59" s="1211"/>
      <c r="L59" s="1211"/>
      <c r="M59" s="1211"/>
      <c r="N59" s="1211"/>
      <c r="O59" s="1211"/>
      <c r="P59" s="1211"/>
      <c r="Q59" s="1211"/>
      <c r="R59" s="1211"/>
      <c r="S59" s="1211"/>
      <c r="T59" s="1211"/>
      <c r="U59" s="1211"/>
      <c r="V59" s="1211"/>
      <c r="W59" s="1211"/>
      <c r="X59" s="1211"/>
      <c r="Y59" s="56"/>
    </row>
    <row r="60" spans="1:25" ht="15" hidden="1" customHeight="1">
      <c r="A60" s="40"/>
      <c r="B60" s="75"/>
      <c r="C60" s="74"/>
      <c r="D60" s="58"/>
      <c r="E60" s="1213"/>
      <c r="F60" s="1213"/>
      <c r="G60" s="1213"/>
      <c r="H60" s="1215"/>
      <c r="I60" s="1215"/>
      <c r="J60" s="1215"/>
      <c r="K60" s="1215"/>
      <c r="L60" s="1215"/>
      <c r="M60" s="1215"/>
      <c r="N60" s="1215"/>
      <c r="O60" s="1215"/>
      <c r="P60" s="1215"/>
      <c r="Q60" s="1215"/>
      <c r="R60" s="1215"/>
      <c r="S60" s="1215"/>
      <c r="T60" s="1215"/>
      <c r="U60" s="1215"/>
      <c r="V60" s="1215"/>
      <c r="W60" s="1215"/>
      <c r="X60" s="1215"/>
      <c r="Y60" s="56"/>
    </row>
    <row r="61" spans="1:25" ht="15" hidden="1">
      <c r="A61" s="40"/>
      <c r="B61" s="75"/>
      <c r="C61" s="74"/>
      <c r="D61" s="58"/>
      <c r="E61" s="67"/>
      <c r="F61" s="65"/>
      <c r="G61" s="66"/>
      <c r="H61" s="1215"/>
      <c r="I61" s="1215"/>
      <c r="J61" s="1215"/>
      <c r="K61" s="1215"/>
      <c r="L61" s="1215"/>
      <c r="M61" s="1215"/>
      <c r="N61" s="1215"/>
      <c r="O61" s="1215"/>
      <c r="P61" s="1215"/>
      <c r="Q61" s="1215"/>
      <c r="R61" s="1215"/>
      <c r="S61" s="1215"/>
      <c r="T61" s="1215"/>
      <c r="U61" s="1215"/>
      <c r="V61" s="1215"/>
      <c r="W61" s="1215"/>
      <c r="X61" s="1215"/>
      <c r="Y61" s="56"/>
    </row>
    <row r="62" spans="1:25" ht="27.75" hidden="1" customHeight="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hidden="1" customHeight="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2" t="s">
        <v>393</v>
      </c>
      <c r="F70" s="1202"/>
      <c r="G70" s="1202"/>
      <c r="H70" s="1202"/>
      <c r="I70" s="1202"/>
      <c r="J70" s="1202"/>
      <c r="K70" s="1202"/>
      <c r="L70" s="1202"/>
      <c r="M70" s="1202"/>
      <c r="N70" s="1202"/>
      <c r="O70" s="1202"/>
      <c r="P70" s="1202"/>
      <c r="Q70" s="1202"/>
      <c r="R70" s="1202"/>
      <c r="S70" s="1202"/>
      <c r="T70" s="1202"/>
      <c r="U70" s="417"/>
      <c r="V70" s="417"/>
      <c r="W70" s="417"/>
      <c r="X70" s="417"/>
      <c r="Y70" s="56"/>
    </row>
    <row r="71" spans="1:25" ht="15" hidden="1">
      <c r="A71" s="40"/>
      <c r="B71" s="75"/>
      <c r="C71" s="74"/>
      <c r="D71" s="58"/>
      <c r="E71" s="1202" t="s">
        <v>561</v>
      </c>
      <c r="F71" s="1202"/>
      <c r="G71" s="1202"/>
      <c r="H71" s="1202"/>
      <c r="I71" s="1202"/>
      <c r="J71" s="1202"/>
      <c r="K71" s="1202"/>
      <c r="L71" s="1202"/>
      <c r="M71" s="1202"/>
      <c r="N71" s="1202"/>
      <c r="O71" s="1202"/>
      <c r="P71" s="1202"/>
      <c r="Q71" s="1202"/>
      <c r="R71" s="1202"/>
      <c r="S71" s="1202"/>
      <c r="T71" s="1202"/>
      <c r="U71" s="418"/>
      <c r="V71" s="418"/>
      <c r="W71" s="418"/>
      <c r="X71" s="418"/>
      <c r="Y71" s="56"/>
    </row>
    <row r="72" spans="1:25" ht="40.5" hidden="1" customHeight="1">
      <c r="A72" s="40"/>
      <c r="B72" s="75"/>
      <c r="C72" s="74"/>
      <c r="D72" s="58"/>
      <c r="E72" s="418"/>
      <c r="F72" s="418"/>
      <c r="G72" s="418"/>
      <c r="H72" s="418"/>
      <c r="I72" s="418"/>
      <c r="J72" s="418"/>
      <c r="K72" s="418"/>
      <c r="L72" s="418"/>
      <c r="M72" s="418"/>
      <c r="N72" s="418"/>
      <c r="O72" s="418"/>
      <c r="P72" s="418"/>
      <c r="Q72" s="418"/>
      <c r="R72" s="418"/>
      <c r="S72" s="418"/>
      <c r="T72" s="418"/>
      <c r="U72" s="418"/>
      <c r="V72" s="418"/>
      <c r="W72" s="418"/>
      <c r="X72" s="418"/>
      <c r="Y72" s="56"/>
    </row>
    <row r="73" spans="1:25" ht="63" hidden="1" customHeight="1">
      <c r="A73" s="40"/>
      <c r="B73" s="75"/>
      <c r="C73" s="74"/>
      <c r="D73" s="58"/>
      <c r="E73" s="418"/>
      <c r="F73" s="418"/>
      <c r="G73" s="418"/>
      <c r="H73" s="418"/>
      <c r="I73" s="418"/>
      <c r="J73" s="418"/>
      <c r="K73" s="418"/>
      <c r="L73" s="418"/>
      <c r="M73" s="418"/>
      <c r="N73" s="418"/>
      <c r="O73" s="418"/>
      <c r="P73" s="418"/>
      <c r="Q73" s="418"/>
      <c r="R73" s="418"/>
      <c r="S73" s="418"/>
      <c r="T73" s="418"/>
      <c r="U73" s="418"/>
      <c r="V73" s="418"/>
      <c r="W73" s="418"/>
      <c r="X73" s="418"/>
      <c r="Y73" s="56"/>
    </row>
    <row r="74" spans="1:25" ht="30" hidden="1" customHeight="1">
      <c r="A74" s="40"/>
      <c r="B74" s="75"/>
      <c r="C74" s="74"/>
      <c r="D74" s="58"/>
      <c r="E74" s="418"/>
      <c r="F74" s="418"/>
      <c r="G74" s="418"/>
      <c r="H74" s="418"/>
      <c r="I74" s="418"/>
      <c r="J74" s="418"/>
      <c r="K74" s="418"/>
      <c r="L74" s="418"/>
      <c r="M74" s="418"/>
      <c r="N74" s="418"/>
      <c r="O74" s="418"/>
      <c r="P74" s="418"/>
      <c r="Q74" s="418"/>
      <c r="R74" s="418"/>
      <c r="S74" s="418"/>
      <c r="T74" s="418"/>
      <c r="U74" s="418"/>
      <c r="V74" s="418"/>
      <c r="W74" s="418"/>
      <c r="X74" s="418"/>
      <c r="Y74" s="56"/>
    </row>
    <row r="75" spans="1:25" ht="30" hidden="1" customHeight="1">
      <c r="A75" s="40"/>
      <c r="B75" s="75"/>
      <c r="C75" s="74"/>
      <c r="D75" s="58"/>
      <c r="E75" s="418"/>
      <c r="F75" s="418"/>
      <c r="G75" s="418"/>
      <c r="H75" s="418"/>
      <c r="I75" s="418"/>
      <c r="J75" s="418"/>
      <c r="K75" s="418"/>
      <c r="L75" s="418"/>
      <c r="M75" s="418"/>
      <c r="N75" s="418"/>
      <c r="O75" s="418"/>
      <c r="P75" s="418"/>
      <c r="Q75" s="418"/>
      <c r="R75" s="418"/>
      <c r="S75" s="418"/>
      <c r="T75" s="418"/>
      <c r="U75" s="418"/>
      <c r="V75" s="418"/>
      <c r="W75" s="418"/>
      <c r="X75" s="418"/>
      <c r="Y75" s="56"/>
    </row>
    <row r="76" spans="1:25" ht="15" hidden="1">
      <c r="A76" s="40"/>
      <c r="B76" s="75"/>
      <c r="C76" s="74"/>
      <c r="D76" s="58"/>
      <c r="E76" s="418"/>
      <c r="F76" s="418"/>
      <c r="G76" s="418"/>
      <c r="H76" s="418"/>
      <c r="I76" s="418"/>
      <c r="J76" s="418"/>
      <c r="K76" s="418"/>
      <c r="L76" s="418"/>
      <c r="M76" s="418"/>
      <c r="N76" s="418"/>
      <c r="O76" s="418"/>
      <c r="P76" s="418"/>
      <c r="Q76" s="418"/>
      <c r="R76" s="418"/>
      <c r="S76" s="418"/>
      <c r="T76" s="418"/>
      <c r="U76" s="418"/>
      <c r="V76" s="418"/>
      <c r="W76" s="418"/>
      <c r="X76" s="418"/>
      <c r="Y76" s="56"/>
    </row>
    <row r="77" spans="1:25" ht="15" hidden="1">
      <c r="A77" s="40"/>
      <c r="B77" s="75"/>
      <c r="C77" s="74"/>
      <c r="D77" s="58"/>
      <c r="E77" s="418"/>
      <c r="F77" s="418"/>
      <c r="G77" s="418"/>
      <c r="H77" s="418"/>
      <c r="I77" s="418"/>
      <c r="J77" s="418"/>
      <c r="K77" s="418"/>
      <c r="L77" s="418"/>
      <c r="M77" s="418"/>
      <c r="N77" s="418"/>
      <c r="O77" s="418"/>
      <c r="P77" s="418"/>
      <c r="Q77" s="418"/>
      <c r="R77" s="418"/>
      <c r="S77" s="418"/>
      <c r="T77" s="418"/>
      <c r="U77" s="418"/>
      <c r="V77" s="418"/>
      <c r="W77" s="418"/>
      <c r="X77" s="418"/>
      <c r="Y77" s="56"/>
    </row>
    <row r="78" spans="1:25" ht="8.25" hidden="1" customHeight="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hidden="1" customHeight="1">
      <c r="A79" s="40"/>
      <c r="B79" s="75"/>
      <c r="C79" s="74"/>
      <c r="D79" s="58"/>
      <c r="E79" s="419"/>
      <c r="F79" s="419"/>
      <c r="G79" s="419"/>
      <c r="H79" s="419"/>
      <c r="I79" s="419"/>
      <c r="J79" s="419"/>
      <c r="K79" s="419"/>
      <c r="L79" s="419"/>
      <c r="M79" s="419"/>
      <c r="N79" s="419"/>
      <c r="O79" s="419"/>
      <c r="P79" s="419"/>
      <c r="Q79" s="419"/>
      <c r="R79" s="419"/>
      <c r="S79" s="419"/>
      <c r="T79" s="419"/>
      <c r="U79" s="419"/>
      <c r="V79" s="419"/>
      <c r="W79" s="419"/>
      <c r="X79" s="419"/>
      <c r="Y79" s="56"/>
    </row>
    <row r="80" spans="1:25" ht="14.25" hidden="1" customHeight="1">
      <c r="A80" s="40"/>
      <c r="B80" s="75"/>
      <c r="C80" s="74"/>
      <c r="D80" s="58"/>
      <c r="E80" s="420"/>
      <c r="F80" s="420"/>
      <c r="G80" s="420"/>
      <c r="H80" s="420"/>
      <c r="Y80" s="56"/>
    </row>
    <row r="81" spans="1:25" ht="15" hidden="1">
      <c r="A81" s="40"/>
      <c r="B81" s="75"/>
      <c r="C81" s="74"/>
      <c r="D81" s="58"/>
      <c r="E81" s="1202" t="s">
        <v>392</v>
      </c>
      <c r="F81" s="1202"/>
      <c r="G81" s="1202"/>
      <c r="H81" s="1202"/>
      <c r="I81" s="1202"/>
      <c r="J81" s="1202"/>
      <c r="K81" s="1202"/>
      <c r="L81" s="1202"/>
      <c r="M81" s="1202"/>
      <c r="N81" s="1202"/>
      <c r="O81" s="1202"/>
      <c r="P81" s="1202"/>
      <c r="Q81" s="1202"/>
      <c r="R81" s="1202"/>
      <c r="S81" s="1202"/>
      <c r="T81" s="1202"/>
      <c r="U81" s="1202"/>
      <c r="V81" s="223"/>
      <c r="W81" s="223"/>
      <c r="X81" s="223"/>
      <c r="Y81" s="56"/>
    </row>
    <row r="82" spans="1:25" ht="15" hidden="1" customHeight="1">
      <c r="A82" s="40"/>
      <c r="B82" s="75"/>
      <c r="C82" s="74"/>
      <c r="D82" s="58"/>
      <c r="E82" s="1213"/>
      <c r="F82" s="1213"/>
      <c r="G82" s="1213"/>
      <c r="H82" s="1210"/>
      <c r="I82" s="1211"/>
      <c r="J82" s="1211"/>
      <c r="K82" s="1211"/>
      <c r="L82" s="1211"/>
      <c r="M82" s="1211"/>
      <c r="N82" s="1211"/>
      <c r="O82" s="1211"/>
      <c r="P82" s="1211"/>
      <c r="Q82" s="1211"/>
      <c r="R82" s="1211"/>
      <c r="S82" s="1211"/>
      <c r="T82" s="1211"/>
      <c r="U82" s="1211"/>
      <c r="V82" s="1211"/>
      <c r="W82" s="1211"/>
      <c r="X82" s="1211"/>
      <c r="Y82" s="56"/>
    </row>
    <row r="83" spans="1:25" ht="15" hidden="1" customHeight="1">
      <c r="A83" s="40"/>
      <c r="B83" s="75"/>
      <c r="C83" s="74"/>
      <c r="D83" s="58"/>
      <c r="Y83" s="56"/>
    </row>
    <row r="84" spans="1:25" ht="15" hidden="1" customHeight="1">
      <c r="A84" s="40"/>
      <c r="B84" s="75"/>
      <c r="C84" s="74"/>
      <c r="D84" s="58"/>
      <c r="E84" s="67"/>
      <c r="F84" s="65"/>
      <c r="G84" s="66"/>
      <c r="H84" s="1215"/>
      <c r="I84" s="1215"/>
      <c r="J84" s="1215"/>
      <c r="K84" s="1215"/>
      <c r="L84" s="1215"/>
      <c r="M84" s="1215"/>
      <c r="N84" s="1215"/>
      <c r="O84" s="1215"/>
      <c r="P84" s="1215"/>
      <c r="Q84" s="1215"/>
      <c r="R84" s="1215"/>
      <c r="S84" s="1215"/>
      <c r="T84" s="1215"/>
      <c r="U84" s="1215"/>
      <c r="V84" s="1215"/>
      <c r="W84" s="1215"/>
      <c r="X84" s="1215"/>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hidden="1" customHeight="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7"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7" ht="25.5" hidden="1" customHeight="1">
      <c r="A98" s="40"/>
      <c r="B98" s="75"/>
      <c r="C98" s="74"/>
      <c r="D98" s="58"/>
      <c r="E98" s="1214" t="s">
        <v>233</v>
      </c>
      <c r="F98" s="1214"/>
      <c r="G98" s="1214"/>
      <c r="H98" s="1214"/>
      <c r="I98" s="1214"/>
      <c r="J98" s="1214"/>
      <c r="K98" s="1214"/>
      <c r="L98" s="1214"/>
      <c r="M98" s="1214"/>
      <c r="N98" s="1214"/>
      <c r="O98" s="1214"/>
      <c r="P98" s="1214"/>
      <c r="Q98" s="1214"/>
      <c r="R98" s="1214"/>
      <c r="S98" s="1214"/>
      <c r="T98" s="1214"/>
      <c r="U98" s="1214"/>
      <c r="V98" s="1214"/>
      <c r="W98" s="1214"/>
      <c r="X98" s="1214"/>
      <c r="Y98" s="56"/>
    </row>
    <row r="99" spans="1:27" ht="15" hidden="1" customHeight="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hidden="1" customHeight="1">
      <c r="A100" s="40"/>
      <c r="B100" s="75"/>
      <c r="C100" s="74"/>
      <c r="D100" s="58"/>
      <c r="E100" s="61"/>
      <c r="F100" s="1212" t="s">
        <v>232</v>
      </c>
      <c r="G100" s="1212"/>
      <c r="H100" s="1212"/>
      <c r="I100" s="1212"/>
      <c r="J100" s="1212"/>
      <c r="K100" s="1212"/>
      <c r="L100" s="1212"/>
      <c r="M100" s="1212"/>
      <c r="N100" s="1212"/>
      <c r="O100" s="1212"/>
      <c r="P100" s="1212"/>
      <c r="Q100" s="1212"/>
      <c r="R100" s="1212"/>
      <c r="S100" s="1212"/>
      <c r="T100" s="59"/>
      <c r="U100" s="57"/>
      <c r="V100" s="57"/>
      <c r="W100" s="57"/>
      <c r="X100" s="57"/>
      <c r="Y100" s="56"/>
      <c r="AA100" s="76" t="s">
        <v>230</v>
      </c>
    </row>
    <row r="101" spans="1:27" ht="15" hidden="1" customHeight="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7" ht="15" hidden="1">
      <c r="A102" s="40"/>
      <c r="B102" s="75"/>
      <c r="C102" s="74"/>
      <c r="D102" s="58"/>
      <c r="E102" s="57"/>
      <c r="F102" s="1212" t="s">
        <v>231</v>
      </c>
      <c r="G102" s="1212"/>
      <c r="H102" s="1212"/>
      <c r="I102" s="1212"/>
      <c r="J102" s="1212"/>
      <c r="K102" s="1212"/>
      <c r="L102" s="1212"/>
      <c r="M102" s="1212"/>
      <c r="N102" s="1212"/>
      <c r="O102" s="1212"/>
      <c r="P102" s="1212"/>
      <c r="Q102" s="1212"/>
      <c r="R102" s="1212"/>
      <c r="S102" s="1212"/>
      <c r="T102" s="1212"/>
      <c r="U102" s="1212"/>
      <c r="V102" s="1212"/>
      <c r="W102" s="1212"/>
      <c r="X102" s="1212"/>
      <c r="Y102" s="56"/>
    </row>
    <row r="103" spans="1:27"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7"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7"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7"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7"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7"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7"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7"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7" ht="30" hidden="1" customHeight="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7" ht="31.5" hidden="1" customHeight="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dataConsolidate/>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9"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6"/>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0" t="s">
        <v>68</v>
      </c>
      <c r="B1" s="110" t="s">
        <v>69</v>
      </c>
      <c r="C1" s="110" t="s">
        <v>70</v>
      </c>
      <c r="D1" s="10"/>
    </row>
    <row r="2" spans="1:4">
      <c r="A2" s="1178">
        <v>45043.473402777781</v>
      </c>
      <c r="B2" s="12" t="s">
        <v>756</v>
      </c>
      <c r="C2" s="12" t="s">
        <v>438</v>
      </c>
    </row>
    <row r="3" spans="1:4">
      <c r="A3" s="1178">
        <v>45043.473414351851</v>
      </c>
      <c r="B3" s="12" t="s">
        <v>757</v>
      </c>
      <c r="C3" s="12" t="s">
        <v>438</v>
      </c>
    </row>
    <row r="4" spans="1:4">
      <c r="A4" s="1178">
        <v>45043.473553240743</v>
      </c>
      <c r="B4" s="12" t="s">
        <v>756</v>
      </c>
      <c r="C4" s="12" t="s">
        <v>438</v>
      </c>
    </row>
    <row r="5" spans="1:4">
      <c r="A5" s="1178">
        <v>45043.473564814813</v>
      </c>
      <c r="B5" s="12" t="s">
        <v>757</v>
      </c>
      <c r="C5" s="12" t="s">
        <v>438</v>
      </c>
    </row>
    <row r="6" spans="1:4">
      <c r="A6" s="1178">
        <v>45043.481527777774</v>
      </c>
      <c r="B6" s="12" t="s">
        <v>756</v>
      </c>
      <c r="C6" s="12" t="s">
        <v>438</v>
      </c>
    </row>
    <row r="7" spans="1:4">
      <c r="A7" s="1178">
        <v>45043.481539351851</v>
      </c>
      <c r="B7" s="12" t="s">
        <v>757</v>
      </c>
      <c r="C7" s="12" t="s">
        <v>438</v>
      </c>
    </row>
    <row r="8" spans="1:4">
      <c r="A8" s="1178">
        <v>45048.406076388892</v>
      </c>
      <c r="B8" s="12" t="s">
        <v>756</v>
      </c>
      <c r="C8" s="12" t="s">
        <v>438</v>
      </c>
    </row>
    <row r="9" spans="1:4">
      <c r="A9" s="1178">
        <v>45048.407106481478</v>
      </c>
      <c r="B9" s="12" t="s">
        <v>757</v>
      </c>
      <c r="C9" s="12" t="s">
        <v>438</v>
      </c>
    </row>
    <row r="10" spans="1:4">
      <c r="A10" s="1178">
        <v>45048.41133101852</v>
      </c>
      <c r="B10" s="12" t="s">
        <v>756</v>
      </c>
      <c r="C10" s="12" t="s">
        <v>438</v>
      </c>
    </row>
    <row r="11" spans="1:4">
      <c r="A11" s="1178">
        <v>45048.41134259259</v>
      </c>
      <c r="B11" s="12" t="s">
        <v>757</v>
      </c>
      <c r="C11" s="12" t="s">
        <v>438</v>
      </c>
    </row>
    <row r="12" spans="1:4">
      <c r="A12" s="1178">
        <v>45048.45957175926</v>
      </c>
      <c r="B12" s="12" t="s">
        <v>756</v>
      </c>
      <c r="C12" s="12" t="s">
        <v>438</v>
      </c>
    </row>
    <row r="13" spans="1:4">
      <c r="A13" s="1178">
        <v>45048.459606481483</v>
      </c>
      <c r="B13" s="12" t="s">
        <v>757</v>
      </c>
      <c r="C13" s="12" t="s">
        <v>438</v>
      </c>
    </row>
    <row r="14" spans="1:4">
      <c r="A14" s="1178">
        <v>45688.479386574072</v>
      </c>
      <c r="B14" s="12" t="s">
        <v>756</v>
      </c>
      <c r="C14" s="12" t="s">
        <v>438</v>
      </c>
    </row>
    <row r="15" spans="1:4">
      <c r="A15" s="1178">
        <v>45691.395439814813</v>
      </c>
      <c r="B15" s="12" t="s">
        <v>756</v>
      </c>
      <c r="C15" s="12" t="s">
        <v>438</v>
      </c>
    </row>
    <row r="16" spans="1:4">
      <c r="A16" s="1178">
        <v>45691.395451388889</v>
      </c>
      <c r="B16" s="12" t="s">
        <v>757</v>
      </c>
      <c r="C16" s="12" t="s">
        <v>438</v>
      </c>
    </row>
  </sheetData>
  <sheetProtection password="FA9C" sheet="1" objects="1" scenarios="1" formatColumns="0" formatRows="0" autoFilter="0"/>
  <phoneticPr fontId="6"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25" zoomScaleNormal="100" workbookViewId="0">
      <selection activeCell="F43" sqref="F43:F46"/>
    </sheetView>
  </sheetViews>
  <sheetFormatPr defaultRowHeight="11.25"/>
  <cols>
    <col min="1" max="1" width="10.7109375" style="190" hidden="1" customWidth="1"/>
    <col min="2" max="2" width="10.7109375" style="85" hidden="1" customWidth="1"/>
    <col min="3" max="3" width="3.7109375" style="19" hidden="1" customWidth="1"/>
    <col min="4" max="4" width="1.7109375" style="22" customWidth="1"/>
    <col min="5" max="5" width="55.28515625" style="22" customWidth="1"/>
    <col min="6" max="6" width="50.7109375" style="22" customWidth="1"/>
    <col min="7" max="7" width="3.7109375" style="21" customWidth="1"/>
    <col min="8" max="8" width="9.140625" style="22"/>
    <col min="9" max="9" width="9.140625" style="52"/>
    <col min="10" max="10" width="30" style="22" customWidth="1"/>
    <col min="11" max="16384" width="9.140625" style="22"/>
  </cols>
  <sheetData>
    <row r="1" spans="1:12" s="362" customFormat="1" ht="3" customHeight="1">
      <c r="A1" s="360"/>
      <c r="B1" s="361"/>
      <c r="F1" s="362">
        <v>26467270</v>
      </c>
      <c r="G1" s="363"/>
      <c r="I1" s="363"/>
    </row>
    <row r="2" spans="1:12" s="18" customFormat="1" ht="14.25">
      <c r="A2" s="189"/>
      <c r="B2" s="85"/>
      <c r="E2" s="368" t="str">
        <f>"Код шаблона: " &amp; GetCode()</f>
        <v>Код шаблона: FAS.JKH.OPEN.INFO.REQUEST.WARM</v>
      </c>
      <c r="F2" s="410"/>
      <c r="G2" s="367"/>
      <c r="H2" s="367"/>
      <c r="I2" s="367"/>
      <c r="J2" s="367"/>
      <c r="K2" s="367"/>
      <c r="L2" s="367"/>
    </row>
    <row r="3" spans="1:12" ht="14.25">
      <c r="E3" s="369" t="str">
        <f>"Версия " &amp; GetVersion()</f>
        <v>Версия 1.0.2</v>
      </c>
      <c r="F3" s="410"/>
      <c r="G3" s="40"/>
      <c r="H3" s="40"/>
      <c r="I3" s="40"/>
      <c r="J3" s="40"/>
      <c r="K3" s="40"/>
      <c r="L3" s="253"/>
    </row>
    <row r="4" spans="1:12" s="347" customFormat="1" ht="6">
      <c r="A4" s="341"/>
      <c r="B4" s="342"/>
      <c r="C4" s="343"/>
      <c r="D4" s="344"/>
      <c r="E4" s="364"/>
      <c r="F4" s="365"/>
      <c r="G4" s="366"/>
      <c r="I4" s="348"/>
    </row>
    <row r="5" spans="1:12" ht="39" customHeight="1">
      <c r="D5" s="23"/>
      <c r="E5" s="1218" t="s">
        <v>751</v>
      </c>
      <c r="F5" s="1219"/>
      <c r="G5" s="405"/>
      <c r="J5" s="289"/>
    </row>
    <row r="6" spans="1:12" s="347" customFormat="1" ht="6">
      <c r="A6" s="341"/>
      <c r="B6" s="342"/>
      <c r="C6" s="343"/>
      <c r="D6" s="344"/>
      <c r="E6" s="349"/>
      <c r="F6" s="350"/>
      <c r="G6" s="351"/>
      <c r="I6" s="348"/>
    </row>
    <row r="7" spans="1:12" ht="27">
      <c r="D7" s="23"/>
      <c r="E7" s="24" t="s">
        <v>50</v>
      </c>
      <c r="F7" s="308" t="s">
        <v>93</v>
      </c>
      <c r="G7" s="359"/>
    </row>
    <row r="8" spans="1:12" s="347" customFormat="1" ht="6">
      <c r="A8" s="341"/>
      <c r="B8" s="342"/>
      <c r="C8" s="343"/>
      <c r="D8" s="344"/>
      <c r="E8" s="345"/>
      <c r="F8" s="346"/>
      <c r="G8" s="344"/>
      <c r="I8" s="348"/>
    </row>
    <row r="9" spans="1:12" ht="27">
      <c r="D9" s="23"/>
      <c r="E9" s="24" t="s">
        <v>455</v>
      </c>
      <c r="F9" s="325" t="s">
        <v>83</v>
      </c>
      <c r="G9" s="358"/>
    </row>
    <row r="10" spans="1:12" s="347" customFormat="1" ht="6">
      <c r="A10" s="352"/>
      <c r="B10" s="342"/>
      <c r="C10" s="343"/>
      <c r="D10" s="353"/>
      <c r="E10" s="349"/>
      <c r="F10" s="354"/>
      <c r="G10" s="355"/>
      <c r="I10" s="348"/>
    </row>
    <row r="11" spans="1:12" ht="27">
      <c r="A11" s="192"/>
      <c r="D11" s="23"/>
      <c r="E11" s="78" t="s">
        <v>453</v>
      </c>
      <c r="F11" s="1179" t="s">
        <v>845</v>
      </c>
      <c r="G11" s="356"/>
    </row>
    <row r="12" spans="1:12" ht="27">
      <c r="D12" s="23"/>
      <c r="E12" s="78" t="s">
        <v>454</v>
      </c>
      <c r="F12" s="1179" t="s">
        <v>846</v>
      </c>
      <c r="G12" s="358"/>
    </row>
    <row r="13" spans="1:12" s="347" customFormat="1" ht="6">
      <c r="A13" s="352"/>
      <c r="B13" s="342"/>
      <c r="C13" s="343"/>
      <c r="D13" s="353"/>
      <c r="E13" s="349"/>
      <c r="F13" s="354"/>
      <c r="G13" s="355"/>
      <c r="I13" s="348"/>
    </row>
    <row r="14" spans="1:12" ht="27">
      <c r="D14" s="23"/>
      <c r="E14" s="78" t="s">
        <v>366</v>
      </c>
      <c r="F14" s="1156" t="s">
        <v>41</v>
      </c>
      <c r="G14" s="358"/>
    </row>
    <row r="15" spans="1:12" ht="27">
      <c r="D15" s="23"/>
      <c r="E15" s="78" t="s">
        <v>297</v>
      </c>
      <c r="F15" s="1157" t="s">
        <v>1100</v>
      </c>
      <c r="G15" s="358"/>
    </row>
    <row r="16" spans="1:12" ht="27">
      <c r="D16" s="23"/>
      <c r="E16" s="78" t="s">
        <v>570</v>
      </c>
      <c r="F16" s="1157" t="s">
        <v>845</v>
      </c>
      <c r="G16" s="358"/>
    </row>
    <row r="17" spans="1:9" ht="19.5">
      <c r="D17" s="23"/>
      <c r="E17" s="24"/>
      <c r="F17" s="1047" t="s">
        <v>676</v>
      </c>
      <c r="G17" s="20"/>
    </row>
    <row r="18" spans="1:9" s="1046" customFormat="1" ht="5.25" hidden="1">
      <c r="A18" s="1043"/>
      <c r="B18" s="1041"/>
      <c r="C18" s="1044"/>
      <c r="D18" s="1045"/>
      <c r="E18" s="1039"/>
      <c r="F18" s="1038"/>
      <c r="G18" s="1045"/>
      <c r="I18" s="1042"/>
    </row>
    <row r="19" spans="1:9" ht="27">
      <c r="D19" s="23"/>
      <c r="E19" s="1040" t="s">
        <v>674</v>
      </c>
      <c r="F19" s="1157" t="s">
        <v>1118</v>
      </c>
      <c r="G19" s="358"/>
    </row>
    <row r="20" spans="1:9" ht="27">
      <c r="D20" s="23"/>
      <c r="E20" s="1040" t="s">
        <v>675</v>
      </c>
      <c r="F20" s="1156" t="s">
        <v>1119</v>
      </c>
      <c r="G20" s="358"/>
    </row>
    <row r="21" spans="1:9" s="1046" customFormat="1" ht="5.25" hidden="1">
      <c r="A21" s="1043"/>
      <c r="B21" s="1041"/>
      <c r="C21" s="1044"/>
      <c r="D21" s="1045"/>
      <c r="E21" s="1039"/>
      <c r="F21" s="1038"/>
      <c r="G21" s="1045"/>
      <c r="I21" s="1042"/>
    </row>
    <row r="22" spans="1:9" ht="19.5">
      <c r="D22" s="23"/>
      <c r="E22" s="24"/>
      <c r="F22" s="413" t="s">
        <v>577</v>
      </c>
      <c r="G22" s="20"/>
    </row>
    <row r="23" spans="1:9" s="1063" customFormat="1" ht="5.25" hidden="1">
      <c r="A23" s="1060"/>
      <c r="B23" s="1058"/>
      <c r="C23" s="1061"/>
      <c r="D23" s="1062"/>
      <c r="E23" s="1039"/>
      <c r="F23" s="1038"/>
      <c r="G23" s="1062"/>
      <c r="I23" s="1059"/>
    </row>
    <row r="24" spans="1:9" ht="27">
      <c r="D24" s="23"/>
      <c r="E24" s="1048" t="s">
        <v>677</v>
      </c>
      <c r="F24" s="1157" t="s">
        <v>1100</v>
      </c>
      <c r="G24" s="358"/>
    </row>
    <row r="25" spans="1:9" ht="27">
      <c r="D25" s="23"/>
      <c r="E25" s="1048" t="s">
        <v>678</v>
      </c>
      <c r="F25" s="1156" t="s">
        <v>1117</v>
      </c>
      <c r="G25" s="358"/>
    </row>
    <row r="26" spans="1:9" s="1063" customFormat="1" ht="5.25" hidden="1">
      <c r="A26" s="1060"/>
      <c r="B26" s="1058"/>
      <c r="C26" s="1061"/>
      <c r="D26" s="1062"/>
      <c r="E26" s="1039"/>
      <c r="F26" s="1038"/>
      <c r="G26" s="1062"/>
      <c r="I26" s="1059"/>
    </row>
    <row r="27" spans="1:9" s="347" customFormat="1" ht="35.1" customHeight="1">
      <c r="A27" s="352"/>
      <c r="B27" s="342"/>
      <c r="C27" s="343"/>
      <c r="D27" s="353"/>
      <c r="E27" s="349"/>
      <c r="F27" s="354"/>
      <c r="G27" s="355"/>
      <c r="I27" s="348"/>
    </row>
    <row r="28" spans="1:9" ht="27">
      <c r="D28" s="23"/>
      <c r="E28" s="78" t="s">
        <v>168</v>
      </c>
      <c r="F28" s="325" t="s">
        <v>83</v>
      </c>
      <c r="G28" s="358"/>
    </row>
    <row r="29" spans="1:9" ht="27">
      <c r="C29" s="27"/>
      <c r="D29" s="28"/>
      <c r="E29" s="29" t="s">
        <v>77</v>
      </c>
      <c r="F29" s="309" t="s">
        <v>1076</v>
      </c>
      <c r="G29" s="357"/>
    </row>
    <row r="30" spans="1:9" ht="27" hidden="1">
      <c r="C30" s="27"/>
      <c r="D30" s="28"/>
      <c r="E30" s="49" t="s">
        <v>201</v>
      </c>
      <c r="F30" s="310"/>
      <c r="G30" s="357"/>
    </row>
    <row r="31" spans="1:9" ht="27">
      <c r="C31" s="27"/>
      <c r="D31" s="28"/>
      <c r="E31" s="29" t="s">
        <v>51</v>
      </c>
      <c r="F31" s="309" t="s">
        <v>1077</v>
      </c>
      <c r="G31" s="357"/>
    </row>
    <row r="32" spans="1:9" ht="27">
      <c r="C32" s="27"/>
      <c r="D32" s="28"/>
      <c r="E32" s="29" t="s">
        <v>52</v>
      </c>
      <c r="F32" s="309" t="s">
        <v>871</v>
      </c>
      <c r="G32" s="357"/>
      <c r="H32" s="30"/>
    </row>
    <row r="33" spans="1:9" s="347" customFormat="1" ht="6">
      <c r="A33" s="352"/>
      <c r="B33" s="342"/>
      <c r="C33" s="343"/>
      <c r="D33" s="353"/>
      <c r="E33" s="349"/>
      <c r="F33" s="354"/>
      <c r="G33" s="355"/>
      <c r="I33" s="348"/>
    </row>
    <row r="34" spans="1:9" ht="27">
      <c r="A34" s="191"/>
      <c r="D34" s="25"/>
      <c r="E34" s="748" t="s">
        <v>634</v>
      </c>
      <c r="F34" s="1158" t="s">
        <v>637</v>
      </c>
      <c r="G34" s="356"/>
    </row>
    <row r="35" spans="1:9" s="347" customFormat="1" ht="6">
      <c r="A35" s="352"/>
      <c r="B35" s="342"/>
      <c r="C35" s="343"/>
      <c r="D35" s="353"/>
      <c r="E35" s="349"/>
      <c r="F35" s="354"/>
      <c r="G35" s="355"/>
      <c r="I35" s="348"/>
    </row>
    <row r="36" spans="1:9" ht="27">
      <c r="A36" s="191"/>
      <c r="D36" s="25"/>
      <c r="E36" s="78" t="s">
        <v>241</v>
      </c>
      <c r="F36" s="1158" t="s">
        <v>202</v>
      </c>
      <c r="G36" s="356"/>
    </row>
    <row r="37" spans="1:9" s="347" customFormat="1" ht="6" hidden="1">
      <c r="A37" s="341"/>
      <c r="B37" s="342"/>
      <c r="C37" s="343"/>
      <c r="D37" s="344"/>
      <c r="E37" s="345"/>
      <c r="F37" s="346"/>
      <c r="G37" s="344"/>
      <c r="I37" s="348"/>
    </row>
    <row r="38" spans="1:9" s="1051" customFormat="1" ht="6" hidden="1">
      <c r="A38" s="1054"/>
      <c r="B38" s="1049"/>
      <c r="C38" s="1050"/>
      <c r="D38" s="1055"/>
      <c r="E38" s="1053"/>
      <c r="F38" s="1056"/>
      <c r="G38" s="1057"/>
      <c r="I38" s="1052"/>
    </row>
    <row r="39" spans="1:9" s="347" customFormat="1" ht="6">
      <c r="A39" s="352"/>
      <c r="B39" s="342"/>
      <c r="C39" s="343"/>
      <c r="D39" s="353"/>
      <c r="E39" s="349"/>
      <c r="F39" s="354"/>
      <c r="G39" s="355"/>
      <c r="I39" s="348"/>
    </row>
    <row r="40" spans="1:9" ht="27">
      <c r="A40" s="193"/>
      <c r="B40" s="87"/>
      <c r="D40" s="32"/>
      <c r="E40" s="31" t="s">
        <v>520</v>
      </c>
      <c r="F40" s="1156" t="s">
        <v>1101</v>
      </c>
      <c r="G40" s="356"/>
    </row>
    <row r="41" spans="1:9" ht="27">
      <c r="A41" s="193"/>
      <c r="B41" s="87"/>
      <c r="D41" s="32"/>
      <c r="E41" s="38" t="s">
        <v>521</v>
      </c>
      <c r="F41" s="1156"/>
      <c r="G41" s="356"/>
    </row>
    <row r="42" spans="1:9" ht="19.5">
      <c r="D42" s="23"/>
      <c r="E42" s="24"/>
      <c r="F42" s="413" t="s">
        <v>553</v>
      </c>
      <c r="G42" s="20"/>
    </row>
    <row r="43" spans="1:9" ht="27">
      <c r="A43" s="193"/>
      <c r="D43" s="20"/>
      <c r="E43" s="411" t="s">
        <v>85</v>
      </c>
      <c r="F43" s="1160"/>
      <c r="G43" s="356"/>
    </row>
    <row r="44" spans="1:9" ht="27">
      <c r="A44" s="193"/>
      <c r="B44" s="87"/>
      <c r="D44" s="32"/>
      <c r="E44" s="411" t="s">
        <v>86</v>
      </c>
      <c r="F44" s="1160"/>
      <c r="G44" s="356"/>
    </row>
    <row r="45" spans="1:9" ht="27">
      <c r="A45" s="193"/>
      <c r="B45" s="87"/>
      <c r="D45" s="32"/>
      <c r="E45" s="411" t="s">
        <v>554</v>
      </c>
      <c r="F45" s="1160"/>
      <c r="G45" s="356"/>
    </row>
    <row r="46" spans="1:9" ht="27">
      <c r="D46" s="23"/>
      <c r="E46" s="412" t="s">
        <v>555</v>
      </c>
      <c r="F46" s="1160"/>
      <c r="G46" s="358"/>
    </row>
    <row r="47" spans="1:9" ht="3" customHeight="1">
      <c r="A47" s="193"/>
      <c r="D47" s="20"/>
      <c r="F47" s="156"/>
      <c r="G47" s="26"/>
    </row>
    <row r="48" spans="1:9" ht="69" customHeight="1">
      <c r="A48" s="193"/>
      <c r="B48" s="87"/>
      <c r="D48" s="1170" t="s">
        <v>752</v>
      </c>
      <c r="E48" s="1221" t="s">
        <v>750</v>
      </c>
      <c r="F48" s="1221"/>
      <c r="G48" s="26"/>
    </row>
    <row r="49" spans="1:9" ht="19.5">
      <c r="A49" s="193"/>
      <c r="B49" s="87"/>
      <c r="D49" s="32"/>
      <c r="E49" s="31"/>
      <c r="F49" s="157"/>
      <c r="G49" s="26"/>
    </row>
    <row r="50" spans="1:9" ht="19.5">
      <c r="A50" s="193"/>
      <c r="B50" s="87"/>
      <c r="D50" s="32"/>
      <c r="E50" s="38"/>
      <c r="F50" s="157"/>
      <c r="G50" s="26"/>
    </row>
    <row r="51" spans="1:9" ht="19.5">
      <c r="A51" s="193"/>
      <c r="B51" s="87"/>
      <c r="D51" s="32"/>
      <c r="E51" s="31"/>
      <c r="F51" s="157"/>
      <c r="G51" s="26"/>
    </row>
    <row r="54" spans="1:9">
      <c r="E54" s="1220"/>
      <c r="F54" s="1220"/>
      <c r="G54" s="1220"/>
      <c r="H54" s="1220"/>
      <c r="I54" s="1220"/>
    </row>
  </sheetData>
  <sheetProtection password="FA9C" sheet="1" objects="1" scenarios="1" formatColumns="0" formatRows="0"/>
  <dataConsolidate/>
  <mergeCells count="3">
    <mergeCell ref="E5:F5"/>
    <mergeCell ref="E54:I54"/>
    <mergeCell ref="E48:F48"/>
  </mergeCells>
  <phoneticPr fontId="9" type="noConversion"/>
  <dataValidations xWindow="446" yWindow="425" count="6">
    <dataValidation type="textLength" operator="lessThanOrEqual" allowBlank="1" showInputMessage="1" showErrorMessage="1" errorTitle="Ошибка" error="Допускается ввод не более 900 символов!" sqref="F25:F26 F30 F40:F41 F18 F43:F46 F23 F20:F21 F49:F51">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3"/>
  <sheetViews>
    <sheetView showGridLines="0" topLeftCell="C3" zoomScaleNormal="100" workbookViewId="0">
      <selection activeCell="K34" sqref="K34"/>
    </sheetView>
  </sheetViews>
  <sheetFormatPr defaultRowHeight="14.25"/>
  <cols>
    <col min="1" max="1" width="9.140625" style="119" hidden="1" customWidth="1"/>
    <col min="2" max="2" width="9.140625" style="35" hidden="1" customWidth="1"/>
    <col min="3" max="3" width="3.7109375" style="224" customWidth="1"/>
    <col min="4" max="4" width="6.28515625" style="35" customWidth="1"/>
    <col min="5" max="5" width="46.42578125" style="35" customWidth="1"/>
    <col min="6" max="6" width="3.7109375" style="35" customWidth="1"/>
    <col min="7" max="7" width="5.7109375" style="35" customWidth="1"/>
    <col min="8" max="8" width="41.42578125" style="35" bestFit="1" customWidth="1"/>
    <col min="9" max="9" width="3.7109375" style="35" customWidth="1"/>
    <col min="10" max="10" width="5.7109375" style="35" customWidth="1"/>
    <col min="11" max="11" width="32.5703125" style="35" customWidth="1"/>
    <col min="12" max="12" width="14.85546875" style="35" customWidth="1"/>
    <col min="13" max="13" width="3.7109375" style="204" hidden="1" customWidth="1"/>
    <col min="14" max="16" width="9.140625" style="204" hidden="1" customWidth="1"/>
    <col min="17" max="17" width="25.7109375" style="335" hidden="1" customWidth="1"/>
    <col min="18" max="18" width="14.42578125" style="204" hidden="1" customWidth="1"/>
    <col min="19" max="22" width="9.140625" style="332"/>
    <col min="23" max="16384" width="9.140625" style="35"/>
  </cols>
  <sheetData>
    <row r="1" spans="1:256" s="194" customFormat="1" ht="16.5" hidden="1" customHeight="1">
      <c r="C1" s="327"/>
      <c r="H1" s="327"/>
      <c r="I1" s="327"/>
      <c r="J1" s="327"/>
      <c r="K1" s="327" t="s">
        <v>491</v>
      </c>
      <c r="L1" s="336" t="s">
        <v>398</v>
      </c>
      <c r="M1" s="371" t="s">
        <v>490</v>
      </c>
      <c r="N1" s="371"/>
      <c r="O1" s="371"/>
      <c r="P1" s="371"/>
      <c r="Q1" s="372"/>
      <c r="R1" s="371"/>
      <c r="S1" s="371"/>
      <c r="T1" s="371"/>
      <c r="U1" s="371"/>
      <c r="V1" s="371"/>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c r="FF1" s="336"/>
      <c r="FG1" s="336"/>
      <c r="FH1" s="336"/>
      <c r="FI1" s="336"/>
      <c r="FJ1" s="336"/>
      <c r="FK1" s="336"/>
      <c r="FL1" s="336"/>
      <c r="FM1" s="336"/>
      <c r="FN1" s="336"/>
      <c r="FO1" s="336"/>
      <c r="FP1" s="336"/>
      <c r="FQ1" s="336"/>
      <c r="FR1" s="336"/>
      <c r="FS1" s="336"/>
      <c r="FT1" s="336"/>
      <c r="FU1" s="336"/>
      <c r="FV1" s="336"/>
      <c r="FW1" s="336"/>
      <c r="FX1" s="336"/>
      <c r="FY1" s="336"/>
      <c r="FZ1" s="336"/>
      <c r="GA1" s="336"/>
      <c r="GB1" s="336"/>
      <c r="GC1" s="336"/>
      <c r="GD1" s="336"/>
      <c r="GE1" s="336"/>
      <c r="GF1" s="336"/>
      <c r="GG1" s="336"/>
      <c r="GH1" s="336"/>
      <c r="GI1" s="336"/>
      <c r="GJ1" s="336"/>
      <c r="GK1" s="336"/>
      <c r="GL1" s="336"/>
      <c r="GM1" s="336"/>
      <c r="GN1" s="336"/>
      <c r="GO1" s="336"/>
      <c r="GP1" s="336"/>
      <c r="GQ1" s="336"/>
      <c r="GR1" s="336"/>
      <c r="GS1" s="336"/>
      <c r="GT1" s="336"/>
      <c r="GU1" s="336"/>
      <c r="GV1" s="336"/>
      <c r="GW1" s="336"/>
      <c r="GX1" s="336"/>
      <c r="GY1" s="336"/>
      <c r="GZ1" s="336"/>
      <c r="HA1" s="336"/>
      <c r="HB1" s="336"/>
      <c r="HC1" s="336"/>
      <c r="HD1" s="336"/>
      <c r="HE1" s="336"/>
      <c r="HF1" s="336"/>
      <c r="HG1" s="336"/>
      <c r="HH1" s="336"/>
      <c r="HI1" s="336"/>
      <c r="HJ1" s="336"/>
      <c r="HK1" s="336"/>
      <c r="HL1" s="336"/>
      <c r="HM1" s="336"/>
      <c r="HN1" s="336"/>
      <c r="HO1" s="336"/>
      <c r="HP1" s="336"/>
      <c r="HQ1" s="336"/>
      <c r="HR1" s="336"/>
      <c r="HS1" s="336"/>
      <c r="HT1" s="336"/>
      <c r="HU1" s="336"/>
      <c r="HV1" s="336"/>
      <c r="HW1" s="336"/>
      <c r="HX1" s="336"/>
      <c r="HY1" s="336"/>
      <c r="HZ1" s="336"/>
      <c r="IA1" s="336"/>
      <c r="IB1" s="336"/>
      <c r="IC1" s="336"/>
      <c r="ID1" s="336"/>
      <c r="IE1" s="336"/>
      <c r="IF1" s="336"/>
      <c r="IG1" s="336"/>
      <c r="IH1" s="336"/>
      <c r="II1" s="336"/>
      <c r="IJ1" s="336"/>
      <c r="IK1" s="336"/>
      <c r="IL1" s="336"/>
      <c r="IM1" s="336"/>
      <c r="IN1" s="336"/>
      <c r="IO1" s="336"/>
      <c r="IP1" s="336"/>
      <c r="IQ1" s="336"/>
      <c r="IR1" s="336"/>
      <c r="IS1" s="336"/>
      <c r="IT1" s="336"/>
      <c r="IU1" s="336"/>
      <c r="IV1" s="336"/>
    </row>
    <row r="2" spans="1:256" s="340" customFormat="1" ht="16.5" hidden="1" customHeight="1">
      <c r="A2" s="337"/>
      <c r="B2" s="337"/>
      <c r="C2" s="338"/>
      <c r="D2" s="337"/>
      <c r="E2" s="337"/>
      <c r="F2" s="337"/>
      <c r="G2" s="337"/>
      <c r="H2" s="337"/>
      <c r="I2" s="337"/>
      <c r="J2" s="337"/>
      <c r="K2" s="337"/>
      <c r="L2" s="337"/>
      <c r="M2" s="371"/>
      <c r="N2" s="371"/>
      <c r="O2" s="371"/>
      <c r="P2" s="371"/>
      <c r="Q2" s="372"/>
      <c r="R2" s="371"/>
      <c r="S2" s="339"/>
      <c r="T2" s="339"/>
      <c r="U2" s="339"/>
      <c r="V2" s="339"/>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c r="BA2" s="338"/>
      <c r="BB2" s="338"/>
      <c r="BC2" s="338"/>
      <c r="BD2" s="338"/>
      <c r="BE2" s="338"/>
      <c r="BF2" s="338"/>
      <c r="BG2" s="338"/>
      <c r="BH2" s="338"/>
      <c r="BI2" s="338"/>
      <c r="BJ2" s="338"/>
      <c r="BK2" s="338"/>
      <c r="BL2" s="338"/>
      <c r="BM2" s="338"/>
      <c r="BN2" s="338"/>
      <c r="BO2" s="338"/>
      <c r="BP2" s="338"/>
      <c r="BQ2" s="338"/>
      <c r="BR2" s="338"/>
      <c r="BS2" s="338"/>
      <c r="BT2" s="338"/>
      <c r="BU2" s="338"/>
      <c r="BV2" s="338"/>
      <c r="BW2" s="338"/>
      <c r="BX2" s="338"/>
      <c r="BY2" s="338"/>
      <c r="BZ2" s="338"/>
      <c r="CA2" s="338"/>
      <c r="CB2" s="338"/>
      <c r="CC2" s="338"/>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c r="ED2" s="338"/>
      <c r="EE2" s="338"/>
      <c r="EF2" s="338"/>
      <c r="EG2" s="338"/>
      <c r="EH2" s="338"/>
      <c r="EI2" s="338"/>
      <c r="EJ2" s="338"/>
      <c r="EK2" s="338"/>
      <c r="EL2" s="338"/>
      <c r="EM2" s="338"/>
      <c r="EN2" s="338"/>
      <c r="EO2" s="338"/>
      <c r="EP2" s="338"/>
      <c r="EQ2" s="338"/>
      <c r="ER2" s="338"/>
      <c r="ES2" s="338"/>
      <c r="ET2" s="338"/>
    </row>
    <row r="3" spans="1:256" s="120" customFormat="1" ht="3" customHeight="1">
      <c r="A3" s="119"/>
      <c r="B3" s="35"/>
      <c r="C3" s="222"/>
      <c r="D3" s="94"/>
      <c r="E3" s="94"/>
      <c r="F3" s="94"/>
      <c r="G3" s="94"/>
      <c r="H3" s="94"/>
      <c r="I3" s="94"/>
      <c r="J3" s="94"/>
      <c r="K3" s="94"/>
      <c r="L3" s="225"/>
      <c r="M3" s="204"/>
      <c r="N3" s="204"/>
      <c r="O3" s="204"/>
      <c r="P3" s="204"/>
      <c r="Q3" s="335"/>
      <c r="R3" s="204"/>
      <c r="S3" s="332"/>
      <c r="T3" s="332"/>
      <c r="U3" s="332"/>
      <c r="V3" s="332"/>
    </row>
    <row r="4" spans="1:256" s="120" customFormat="1" ht="22.5">
      <c r="A4" s="119"/>
      <c r="B4" s="35"/>
      <c r="C4" s="222"/>
      <c r="D4" s="1233" t="s">
        <v>394</v>
      </c>
      <c r="E4" s="1234"/>
      <c r="F4" s="1234"/>
      <c r="G4" s="1234"/>
      <c r="H4" s="1235"/>
      <c r="I4" s="406"/>
      <c r="M4" s="204"/>
      <c r="N4" s="204"/>
      <c r="O4" s="204"/>
      <c r="P4" s="204"/>
      <c r="Q4" s="335"/>
      <c r="R4" s="204"/>
      <c r="S4" s="332"/>
      <c r="T4" s="332"/>
      <c r="U4" s="332"/>
      <c r="V4" s="332"/>
    </row>
    <row r="5" spans="1:256" s="120" customFormat="1" ht="3" hidden="1" customHeight="1">
      <c r="A5" s="119"/>
      <c r="B5" s="35"/>
      <c r="C5" s="222"/>
      <c r="D5" s="94"/>
      <c r="E5" s="94"/>
      <c r="F5" s="94"/>
      <c r="G5" s="94"/>
      <c r="H5" s="226"/>
      <c r="I5" s="226"/>
      <c r="J5" s="226"/>
      <c r="K5" s="226"/>
      <c r="L5" s="227"/>
      <c r="M5" s="204"/>
      <c r="N5" s="204"/>
      <c r="O5" s="204"/>
      <c r="P5" s="204"/>
      <c r="Q5" s="335"/>
      <c r="R5" s="204"/>
      <c r="S5" s="332"/>
      <c r="T5" s="332"/>
      <c r="U5" s="332"/>
      <c r="V5" s="332"/>
    </row>
    <row r="6" spans="1:256" s="120" customFormat="1" ht="20.100000000000001" hidden="1" customHeight="1">
      <c r="A6" s="228"/>
      <c r="B6" s="228"/>
      <c r="C6" s="222"/>
      <c r="D6" s="1236"/>
      <c r="E6" s="1236"/>
      <c r="F6" s="1237" t="s">
        <v>82</v>
      </c>
      <c r="G6" s="1237"/>
      <c r="H6" s="226"/>
      <c r="I6" s="226"/>
      <c r="J6" s="229"/>
      <c r="K6" s="230"/>
      <c r="L6" s="230"/>
      <c r="M6" s="204"/>
      <c r="N6" s="204"/>
      <c r="O6" s="204"/>
      <c r="P6" s="204"/>
      <c r="Q6" s="335"/>
      <c r="R6" s="204"/>
      <c r="S6" s="332"/>
      <c r="T6" s="332"/>
      <c r="U6" s="332"/>
      <c r="V6" s="332"/>
    </row>
    <row r="7" spans="1:256" ht="3" customHeight="1"/>
    <row r="8" spans="1:256" s="120" customFormat="1">
      <c r="A8" s="119"/>
      <c r="B8" s="35"/>
      <c r="C8" s="222"/>
      <c r="D8" s="1224" t="s">
        <v>15</v>
      </c>
      <c r="E8" s="1224"/>
      <c r="F8" s="1224" t="s">
        <v>395</v>
      </c>
      <c r="G8" s="1224"/>
      <c r="H8" s="1224"/>
      <c r="I8" s="1238" t="s">
        <v>396</v>
      </c>
      <c r="J8" s="1238"/>
      <c r="K8" s="1238"/>
      <c r="L8" s="1238"/>
      <c r="M8" s="204"/>
      <c r="N8" s="204"/>
      <c r="O8" s="204"/>
      <c r="P8" s="204"/>
      <c r="Q8" s="335"/>
      <c r="R8" s="204"/>
      <c r="S8" s="332"/>
      <c r="T8" s="332"/>
      <c r="U8" s="332"/>
      <c r="V8" s="332"/>
    </row>
    <row r="9" spans="1:256" s="120" customFormat="1" ht="20.25" customHeight="1">
      <c r="A9" s="119"/>
      <c r="B9" s="35"/>
      <c r="C9" s="222"/>
      <c r="D9" s="232" t="s">
        <v>90</v>
      </c>
      <c r="E9" s="232" t="s">
        <v>397</v>
      </c>
      <c r="F9" s="1229" t="s">
        <v>90</v>
      </c>
      <c r="G9" s="1230"/>
      <c r="H9" s="233" t="s">
        <v>397</v>
      </c>
      <c r="I9" s="1231" t="s">
        <v>90</v>
      </c>
      <c r="J9" s="1231"/>
      <c r="K9" s="233" t="s">
        <v>397</v>
      </c>
      <c r="L9" s="233" t="s">
        <v>398</v>
      </c>
      <c r="M9" s="204"/>
      <c r="N9" s="204"/>
      <c r="O9" s="204"/>
      <c r="P9" s="204"/>
      <c r="Q9" s="335"/>
      <c r="R9" s="204"/>
      <c r="S9" s="332"/>
      <c r="T9" s="332"/>
      <c r="U9" s="332"/>
      <c r="V9" s="332"/>
    </row>
    <row r="10" spans="1:256" ht="12" customHeight="1">
      <c r="C10" s="241"/>
      <c r="D10" s="330" t="s">
        <v>91</v>
      </c>
      <c r="E10" s="330" t="s">
        <v>47</v>
      </c>
      <c r="F10" s="1232" t="s">
        <v>48</v>
      </c>
      <c r="G10" s="1232"/>
      <c r="H10" s="330" t="s">
        <v>49</v>
      </c>
      <c r="I10" s="1232" t="s">
        <v>66</v>
      </c>
      <c r="J10" s="1232"/>
      <c r="K10" s="330" t="s">
        <v>67</v>
      </c>
      <c r="L10" s="330" t="s">
        <v>181</v>
      </c>
      <c r="M10" s="255"/>
      <c r="N10" s="255"/>
      <c r="O10" s="255"/>
      <c r="P10" s="255"/>
      <c r="Q10" s="231"/>
      <c r="R10" s="255"/>
      <c r="S10" s="331"/>
      <c r="T10" s="331"/>
      <c r="U10" s="331"/>
      <c r="V10" s="331"/>
    </row>
    <row r="11" spans="1:256" s="120" customFormat="1" hidden="1">
      <c r="A11" s="35"/>
      <c r="B11" s="35"/>
      <c r="C11" s="222"/>
      <c r="D11" s="234">
        <v>0</v>
      </c>
      <c r="E11" s="235"/>
      <c r="F11" s="155"/>
      <c r="G11" s="155"/>
      <c r="H11" s="236"/>
      <c r="I11" s="237"/>
      <c r="J11" s="155"/>
      <c r="K11" s="236"/>
      <c r="L11" s="238"/>
      <c r="M11" s="375" t="s">
        <v>496</v>
      </c>
      <c r="N11" s="204"/>
      <c r="O11" s="204"/>
      <c r="P11" s="204" t="s">
        <v>494</v>
      </c>
      <c r="Q11" s="335" t="s">
        <v>495</v>
      </c>
      <c r="R11" s="204" t="s">
        <v>559</v>
      </c>
      <c r="S11" s="332"/>
      <c r="T11" s="332"/>
      <c r="U11" s="332"/>
      <c r="V11" s="332"/>
    </row>
    <row r="12" spans="1:256" s="257" customFormat="1" ht="0.95" customHeight="1">
      <c r="A12" s="84"/>
      <c r="B12" s="1088" t="s">
        <v>402</v>
      </c>
      <c r="C12" s="1223"/>
      <c r="D12" s="1224">
        <v>1</v>
      </c>
      <c r="E12" s="1225" t="s">
        <v>1102</v>
      </c>
      <c r="F12" s="1177"/>
      <c r="G12" s="1174">
        <v>0</v>
      </c>
      <c r="H12" s="333"/>
      <c r="I12" s="242"/>
      <c r="J12" s="370" t="s">
        <v>493</v>
      </c>
      <c r="K12" s="1083"/>
      <c r="L12" s="258"/>
      <c r="M12" s="1094">
        <f t="shared" ref="M12:M17" si="0">mergeValue(H12)</f>
        <v>0</v>
      </c>
      <c r="N12" s="1093"/>
      <c r="O12" s="1093"/>
      <c r="P12" s="1094" t="str">
        <f>IF(ISERROR(MATCH(Q12,MODesc,0)),"n","y")</f>
        <v>y</v>
      </c>
      <c r="Q12" s="1093" t="s">
        <v>1102</v>
      </c>
      <c r="R12" s="1094" t="str">
        <f>K12&amp;"("&amp;L12&amp;")"</f>
        <v>()</v>
      </c>
      <c r="S12" s="1088"/>
      <c r="T12" s="1088"/>
      <c r="U12" s="240"/>
      <c r="V12" s="1088"/>
      <c r="W12" s="1088"/>
      <c r="X12" s="1088"/>
      <c r="Y12" s="256"/>
      <c r="Z12" s="256"/>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3"/>
      <c r="AY12" s="563"/>
      <c r="AZ12" s="563"/>
      <c r="BA12" s="563"/>
      <c r="BB12" s="563"/>
      <c r="BC12" s="563"/>
      <c r="BD12" s="563"/>
      <c r="BE12" s="563"/>
      <c r="BF12" s="563"/>
      <c r="BG12" s="563"/>
      <c r="BH12" s="563"/>
      <c r="BI12" s="563"/>
      <c r="BJ12" s="563"/>
      <c r="BK12" s="563"/>
      <c r="BL12" s="563"/>
      <c r="BM12" s="563"/>
      <c r="BN12" s="563"/>
      <c r="BO12" s="563"/>
      <c r="BP12" s="563"/>
      <c r="BQ12" s="563"/>
      <c r="BR12" s="563"/>
      <c r="BS12" s="563"/>
      <c r="BT12" s="563"/>
      <c r="BU12" s="563"/>
      <c r="BV12" s="256"/>
      <c r="BW12" s="256"/>
      <c r="BX12" s="256"/>
      <c r="BY12" s="256"/>
      <c r="BZ12" s="256"/>
      <c r="CA12" s="256"/>
      <c r="CB12" s="256"/>
      <c r="CC12" s="256"/>
      <c r="CD12" s="256"/>
      <c r="CE12" s="256"/>
    </row>
    <row r="13" spans="1:256" s="257" customFormat="1" ht="0.95" customHeight="1">
      <c r="A13" s="84"/>
      <c r="B13" s="1088" t="s">
        <v>402</v>
      </c>
      <c r="C13" s="1223"/>
      <c r="D13" s="1224"/>
      <c r="E13" s="1226"/>
      <c r="F13" s="1227"/>
      <c r="G13" s="1224">
        <v>1</v>
      </c>
      <c r="H13" s="1222" t="s">
        <v>818</v>
      </c>
      <c r="I13" s="242"/>
      <c r="J13" s="370" t="s">
        <v>493</v>
      </c>
      <c r="K13" s="1083"/>
      <c r="L13" s="258"/>
      <c r="M13" s="1094" t="str">
        <f t="shared" si="0"/>
        <v>город Апатиты</v>
      </c>
      <c r="N13" s="1093"/>
      <c r="O13" s="1093"/>
      <c r="P13" s="1093"/>
      <c r="Q13" s="1093"/>
      <c r="R13" s="1094" t="str">
        <f>K13&amp;"("&amp;L13&amp;")"</f>
        <v>()</v>
      </c>
      <c r="S13" s="1088"/>
      <c r="T13" s="1088"/>
      <c r="U13" s="240"/>
      <c r="V13" s="1088"/>
      <c r="W13" s="1088"/>
      <c r="X13" s="1088"/>
      <c r="Y13" s="256"/>
      <c r="Z13" s="256"/>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3"/>
      <c r="BO13" s="563"/>
      <c r="BP13" s="563"/>
      <c r="BQ13" s="563"/>
      <c r="BR13" s="563"/>
      <c r="BS13" s="563"/>
      <c r="BT13" s="563"/>
      <c r="BU13" s="563"/>
      <c r="BV13" s="256"/>
      <c r="BW13" s="256"/>
      <c r="BX13" s="256"/>
      <c r="BY13" s="256"/>
      <c r="BZ13" s="256"/>
      <c r="CA13" s="256"/>
      <c r="CB13" s="256"/>
      <c r="CC13" s="256"/>
      <c r="CD13" s="256"/>
      <c r="CE13" s="256"/>
    </row>
    <row r="14" spans="1:256" s="257" customFormat="1" ht="15" customHeight="1">
      <c r="A14" s="84"/>
      <c r="B14" s="1088" t="s">
        <v>402</v>
      </c>
      <c r="C14" s="1223"/>
      <c r="D14" s="1224"/>
      <c r="E14" s="1226"/>
      <c r="F14" s="1228"/>
      <c r="G14" s="1224"/>
      <c r="H14" s="1222"/>
      <c r="I14" s="1180"/>
      <c r="J14" s="1174">
        <v>1</v>
      </c>
      <c r="K14" s="1176" t="s">
        <v>818</v>
      </c>
      <c r="L14" s="239" t="s">
        <v>819</v>
      </c>
      <c r="M14" s="1094" t="str">
        <f t="shared" si="0"/>
        <v>город Апатиты</v>
      </c>
      <c r="N14" s="1093"/>
      <c r="O14" s="1093"/>
      <c r="P14" s="1093"/>
      <c r="Q14" s="1093"/>
      <c r="R14" s="1094" t="str">
        <f>K14&amp;" ("&amp;L14&amp;")"</f>
        <v>город Апатиты (47519000)</v>
      </c>
      <c r="S14" s="1088"/>
      <c r="T14" s="1088"/>
      <c r="U14" s="240"/>
      <c r="V14" s="1088"/>
      <c r="W14" s="1088"/>
      <c r="X14" s="1088"/>
      <c r="Y14" s="256"/>
      <c r="Z14" s="256"/>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256"/>
      <c r="BW14" s="256"/>
      <c r="BX14" s="256"/>
      <c r="BY14" s="256"/>
      <c r="BZ14" s="256"/>
      <c r="CA14" s="256"/>
      <c r="CB14" s="256"/>
      <c r="CC14" s="256"/>
      <c r="CD14" s="256"/>
      <c r="CE14" s="256"/>
    </row>
    <row r="15" spans="1:256" s="257" customFormat="1" ht="0.95" customHeight="1">
      <c r="A15" s="84"/>
      <c r="B15" s="1088" t="s">
        <v>402</v>
      </c>
      <c r="C15" s="1223"/>
      <c r="D15" s="1224">
        <v>2</v>
      </c>
      <c r="E15" s="1225" t="s">
        <v>1103</v>
      </c>
      <c r="F15" s="1177"/>
      <c r="G15" s="1174">
        <v>0</v>
      </c>
      <c r="H15" s="333"/>
      <c r="I15" s="242"/>
      <c r="J15" s="370" t="s">
        <v>493</v>
      </c>
      <c r="K15" s="1083"/>
      <c r="L15" s="258"/>
      <c r="M15" s="1094">
        <f t="shared" si="0"/>
        <v>0</v>
      </c>
      <c r="N15" s="1093"/>
      <c r="O15" s="1093"/>
      <c r="P15" s="1094" t="str">
        <f>IF(ISERROR(MATCH(Q15,MODesc,0)),"n","y")</f>
        <v>n</v>
      </c>
      <c r="Q15" s="1093" t="s">
        <v>1103</v>
      </c>
      <c r="R15" s="1094" t="str">
        <f>K15&amp;"("&amp;L15&amp;")"</f>
        <v>()</v>
      </c>
      <c r="S15" s="1088"/>
      <c r="T15" s="1088"/>
      <c r="U15" s="240"/>
      <c r="V15" s="1088"/>
      <c r="W15" s="1088"/>
      <c r="X15" s="1088"/>
      <c r="Y15" s="256"/>
      <c r="Z15" s="256"/>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256"/>
      <c r="BW15" s="256"/>
      <c r="BX15" s="256"/>
      <c r="BY15" s="256"/>
      <c r="BZ15" s="256"/>
      <c r="CA15" s="256"/>
      <c r="CB15" s="256"/>
      <c r="CC15" s="256"/>
      <c r="CD15" s="256"/>
      <c r="CE15" s="256"/>
    </row>
    <row r="16" spans="1:256" s="257" customFormat="1" ht="0.95" customHeight="1">
      <c r="A16" s="84"/>
      <c r="B16" s="1088" t="s">
        <v>402</v>
      </c>
      <c r="C16" s="1223"/>
      <c r="D16" s="1224"/>
      <c r="E16" s="1226"/>
      <c r="F16" s="1227"/>
      <c r="G16" s="1224">
        <v>1</v>
      </c>
      <c r="H16" s="1222" t="s">
        <v>820</v>
      </c>
      <c r="I16" s="242"/>
      <c r="J16" s="370" t="s">
        <v>493</v>
      </c>
      <c r="K16" s="1083"/>
      <c r="L16" s="258"/>
      <c r="M16" s="1094" t="str">
        <f t="shared" si="0"/>
        <v>город Кировск</v>
      </c>
      <c r="N16" s="1093"/>
      <c r="O16" s="1093"/>
      <c r="P16" s="1093"/>
      <c r="Q16" s="1093"/>
      <c r="R16" s="1094" t="str">
        <f>K16&amp;"("&amp;L16&amp;")"</f>
        <v>()</v>
      </c>
      <c r="S16" s="1088"/>
      <c r="T16" s="1088"/>
      <c r="U16" s="240"/>
      <c r="V16" s="1088"/>
      <c r="W16" s="1088"/>
      <c r="X16" s="1088"/>
      <c r="Y16" s="256"/>
      <c r="Z16" s="256"/>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256"/>
      <c r="BW16" s="256"/>
      <c r="BX16" s="256"/>
      <c r="BY16" s="256"/>
      <c r="BZ16" s="256"/>
      <c r="CA16" s="256"/>
      <c r="CB16" s="256"/>
      <c r="CC16" s="256"/>
      <c r="CD16" s="256"/>
      <c r="CE16" s="256"/>
    </row>
    <row r="17" spans="1:83" s="257" customFormat="1" ht="15" customHeight="1">
      <c r="A17" s="84"/>
      <c r="B17" s="1088" t="s">
        <v>402</v>
      </c>
      <c r="C17" s="1223"/>
      <c r="D17" s="1224"/>
      <c r="E17" s="1226"/>
      <c r="F17" s="1228"/>
      <c r="G17" s="1224"/>
      <c r="H17" s="1222"/>
      <c r="I17" s="1180"/>
      <c r="J17" s="1174">
        <v>1</v>
      </c>
      <c r="K17" s="1176" t="s">
        <v>820</v>
      </c>
      <c r="L17" s="239" t="s">
        <v>821</v>
      </c>
      <c r="M17" s="1094" t="str">
        <f t="shared" si="0"/>
        <v>город Кировск</v>
      </c>
      <c r="N17" s="1093"/>
      <c r="O17" s="1093"/>
      <c r="P17" s="1093"/>
      <c r="Q17" s="1093"/>
      <c r="R17" s="1094" t="str">
        <f>K17&amp;" ("&amp;L17&amp;")"</f>
        <v>город Кировск (47522000)</v>
      </c>
      <c r="S17" s="1088"/>
      <c r="T17" s="1088"/>
      <c r="U17" s="240"/>
      <c r="V17" s="1088"/>
      <c r="W17" s="1088"/>
      <c r="X17" s="1088"/>
      <c r="Y17" s="256"/>
      <c r="Z17" s="256"/>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256"/>
      <c r="BW17" s="256"/>
      <c r="BX17" s="256"/>
      <c r="BY17" s="256"/>
      <c r="BZ17" s="256"/>
      <c r="CA17" s="256"/>
      <c r="CB17" s="256"/>
      <c r="CC17" s="256"/>
      <c r="CD17" s="256"/>
      <c r="CE17" s="256"/>
    </row>
    <row r="18" spans="1:83" s="120" customFormat="1" ht="0.95" customHeight="1">
      <c r="A18" s="35"/>
      <c r="B18" s="35" t="s">
        <v>399</v>
      </c>
      <c r="C18" s="222"/>
      <c r="D18" s="242"/>
      <c r="E18" s="195"/>
      <c r="F18" s="244"/>
      <c r="G18" s="244"/>
      <c r="H18" s="244"/>
      <c r="I18" s="244"/>
      <c r="J18" s="244"/>
      <c r="K18" s="244"/>
      <c r="L18" s="245"/>
      <c r="M18" s="375"/>
      <c r="N18" s="204"/>
      <c r="O18" s="204"/>
      <c r="P18" s="204"/>
      <c r="Q18" s="335" t="s">
        <v>18</v>
      </c>
      <c r="R18" s="204"/>
      <c r="S18" s="332"/>
      <c r="T18" s="332"/>
      <c r="U18" s="332"/>
      <c r="V18" s="332"/>
    </row>
    <row r="19" spans="1:83" s="120" customFormat="1" ht="21" customHeight="1">
      <c r="A19" s="119"/>
      <c r="B19" s="35"/>
      <c r="C19" s="224"/>
      <c r="D19" s="246"/>
      <c r="E19" s="246"/>
      <c r="F19" s="246"/>
      <c r="G19" s="246"/>
      <c r="H19" s="246"/>
      <c r="I19" s="246"/>
      <c r="J19" s="246"/>
      <c r="K19" s="246"/>
      <c r="L19" s="246"/>
      <c r="M19" s="204"/>
      <c r="N19" s="204"/>
      <c r="O19" s="204"/>
      <c r="P19" s="204"/>
      <c r="Q19" s="335"/>
      <c r="R19" s="204"/>
      <c r="S19" s="332"/>
      <c r="T19" s="332"/>
      <c r="U19" s="332"/>
      <c r="V19" s="332"/>
    </row>
    <row r="20" spans="1:83" s="120" customFormat="1">
      <c r="A20" s="119"/>
      <c r="B20" s="35"/>
      <c r="C20" s="224"/>
      <c r="D20" s="35"/>
      <c r="E20" s="35"/>
      <c r="F20" s="35"/>
      <c r="G20" s="35"/>
      <c r="H20" s="35"/>
      <c r="I20" s="35"/>
      <c r="J20" s="35"/>
      <c r="K20" s="35"/>
      <c r="L20" s="35"/>
      <c r="M20" s="204"/>
      <c r="N20" s="204"/>
      <c r="O20" s="204"/>
      <c r="P20" s="204"/>
      <c r="Q20" s="335"/>
      <c r="R20" s="204"/>
      <c r="S20" s="332"/>
      <c r="T20" s="332"/>
      <c r="U20" s="332"/>
      <c r="V20" s="332"/>
    </row>
    <row r="21" spans="1:83" s="120" customFormat="1" ht="0.75" customHeight="1">
      <c r="A21" s="119"/>
      <c r="B21" s="35"/>
      <c r="C21" s="224"/>
      <c r="D21" s="35"/>
      <c r="E21" s="35"/>
      <c r="F21" s="35"/>
      <c r="G21" s="35"/>
      <c r="H21" s="35"/>
      <c r="I21" s="35"/>
      <c r="J21" s="35"/>
      <c r="K21" s="35"/>
      <c r="L21" s="35"/>
      <c r="M21" s="204"/>
      <c r="N21" s="204"/>
      <c r="O21" s="204"/>
      <c r="P21" s="204"/>
      <c r="Q21" s="335"/>
      <c r="R21" s="204"/>
      <c r="S21" s="332"/>
      <c r="T21" s="332"/>
      <c r="U21" s="332"/>
      <c r="V21" s="332"/>
    </row>
    <row r="22" spans="1:83" s="248" customFormat="1" ht="10.5">
      <c r="A22" s="247"/>
      <c r="C22" s="249"/>
      <c r="D22" s="250"/>
      <c r="E22" s="250"/>
      <c r="M22" s="204"/>
      <c r="N22" s="204"/>
      <c r="O22" s="204"/>
      <c r="P22" s="204"/>
      <c r="Q22" s="335"/>
      <c r="R22" s="204"/>
      <c r="S22" s="332"/>
      <c r="T22" s="332"/>
      <c r="U22" s="332"/>
      <c r="V22" s="332"/>
    </row>
    <row r="23" spans="1:83" s="248" customFormat="1" ht="10.5">
      <c r="A23" s="247"/>
      <c r="C23" s="249"/>
      <c r="D23" s="250"/>
      <c r="E23" s="250"/>
      <c r="M23" s="204"/>
      <c r="N23" s="204"/>
      <c r="O23" s="204"/>
      <c r="P23" s="204"/>
      <c r="Q23" s="335"/>
      <c r="R23" s="204"/>
      <c r="S23" s="332"/>
      <c r="T23" s="332"/>
      <c r="U23" s="332"/>
      <c r="V23" s="332"/>
    </row>
  </sheetData>
  <sheetProtection password="FA9C" sheet="1" objects="1" scenarios="1" formatColumns="0" formatRows="0"/>
  <mergeCells count="22">
    <mergeCell ref="F9:G9"/>
    <mergeCell ref="I9:J9"/>
    <mergeCell ref="F10:G10"/>
    <mergeCell ref="I10:J10"/>
    <mergeCell ref="D4:H4"/>
    <mergeCell ref="D6:E6"/>
    <mergeCell ref="F6:G6"/>
    <mergeCell ref="D8:E8"/>
    <mergeCell ref="I8:L8"/>
    <mergeCell ref="F8:H8"/>
    <mergeCell ref="H13:H14"/>
    <mergeCell ref="C15:C17"/>
    <mergeCell ref="D15:D17"/>
    <mergeCell ref="E15:E17"/>
    <mergeCell ref="F16:F17"/>
    <mergeCell ref="G16:G17"/>
    <mergeCell ref="H16:H17"/>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E15">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77"/>
  <sheetViews>
    <sheetView showGridLines="0" topLeftCell="C37" zoomScaleNormal="100" workbookViewId="0">
      <selection activeCell="E54" sqref="E54:E62"/>
    </sheetView>
  </sheetViews>
  <sheetFormatPr defaultRowHeight="11.25"/>
  <cols>
    <col min="1" max="2" width="3.7109375" style="202" hidden="1" customWidth="1"/>
    <col min="3" max="3" width="3.7109375" style="96" bestFit="1" customWidth="1"/>
    <col min="4" max="4" width="6.140625" style="96" customWidth="1"/>
    <col min="5" max="5" width="50.7109375" style="96" customWidth="1"/>
    <col min="6" max="6" width="33.85546875" style="96" customWidth="1"/>
    <col min="7" max="7" width="8.5703125" style="96" customWidth="1"/>
    <col min="8" max="8" width="3.7109375" style="96" customWidth="1"/>
    <col min="9" max="9" width="5.42578125" style="96" customWidth="1"/>
    <col min="10" max="10" width="47.85546875" style="96" customWidth="1"/>
    <col min="11" max="12" width="3.7109375" style="96" customWidth="1"/>
    <col min="13" max="13" width="5.7109375" style="96" customWidth="1"/>
    <col min="14" max="14" width="28.140625" style="96" customWidth="1"/>
    <col min="15" max="16" width="3.7109375" style="96" customWidth="1"/>
    <col min="17" max="17" width="5.7109375" style="96" customWidth="1"/>
    <col min="18" max="18" width="34.42578125" style="96" customWidth="1"/>
    <col min="19" max="20" width="3.7109375" style="501" customWidth="1"/>
    <col min="21" max="21" width="5.7109375" style="501" customWidth="1"/>
    <col min="22" max="22" width="34.42578125" style="501" customWidth="1"/>
    <col min="23" max="23" width="30.7109375" style="96" customWidth="1"/>
    <col min="24" max="24" width="3.7109375" style="96" customWidth="1"/>
    <col min="25" max="16384" width="9.140625" style="96"/>
  </cols>
  <sheetData>
    <row r="1" spans="1:24" ht="11.25" hidden="1" customHeight="1">
      <c r="A1" s="208"/>
    </row>
    <row r="2" spans="1:24" ht="11.25" hidden="1" customHeight="1"/>
    <row r="3" spans="1:24" ht="11.25" hidden="1" customHeight="1"/>
    <row r="4" spans="1:24" ht="3" customHeight="1"/>
    <row r="5" spans="1:24" s="114" customFormat="1" ht="29.1" customHeight="1">
      <c r="A5" s="203"/>
      <c r="B5" s="203"/>
      <c r="D5" s="1233" t="s">
        <v>623</v>
      </c>
      <c r="E5" s="1234"/>
      <c r="F5" s="1234"/>
      <c r="G5" s="1234"/>
      <c r="H5" s="1234"/>
      <c r="I5" s="1234"/>
      <c r="J5" s="1235"/>
      <c r="K5" s="407"/>
      <c r="L5" s="169"/>
      <c r="M5" s="169"/>
      <c r="N5" s="169"/>
      <c r="O5" s="169"/>
      <c r="P5" s="169"/>
      <c r="Q5" s="169"/>
      <c r="R5" s="169"/>
      <c r="S5" s="535"/>
      <c r="T5" s="535"/>
      <c r="U5" s="535"/>
      <c r="V5" s="535"/>
      <c r="W5" s="169"/>
    </row>
    <row r="6" spans="1:24" s="437" customFormat="1" ht="3" customHeight="1">
      <c r="A6" s="292"/>
      <c r="B6" s="292"/>
      <c r="D6" s="1267"/>
      <c r="E6" s="1268"/>
      <c r="F6" s="1268"/>
      <c r="G6" s="1268"/>
      <c r="H6" s="1268"/>
      <c r="I6" s="1268"/>
      <c r="J6" s="1269"/>
      <c r="S6" s="612"/>
      <c r="T6" s="612"/>
      <c r="U6" s="612"/>
      <c r="V6" s="612"/>
    </row>
    <row r="7" spans="1:24" s="437" customFormat="1" ht="5.25" hidden="1" customHeight="1">
      <c r="A7" s="292"/>
      <c r="B7" s="292"/>
      <c r="E7" s="1270"/>
      <c r="F7" s="1270"/>
      <c r="G7" s="1266"/>
      <c r="H7" s="1266"/>
      <c r="I7" s="1266"/>
      <c r="J7" s="1266"/>
      <c r="S7" s="612"/>
      <c r="T7" s="612"/>
      <c r="U7" s="612"/>
      <c r="V7" s="612"/>
    </row>
    <row r="8" spans="1:24" s="437" customFormat="1" ht="5.25" hidden="1" customHeight="1">
      <c r="A8" s="292"/>
      <c r="B8" s="292"/>
      <c r="E8" s="1270"/>
      <c r="F8" s="1270"/>
      <c r="G8" s="1266"/>
      <c r="H8" s="1266"/>
      <c r="I8" s="1266"/>
      <c r="J8" s="1266"/>
      <c r="S8" s="612"/>
      <c r="T8" s="612"/>
      <c r="U8" s="612"/>
      <c r="V8" s="612"/>
    </row>
    <row r="9" spans="1:24" s="437" customFormat="1" ht="5.25" hidden="1" customHeight="1">
      <c r="A9" s="292"/>
      <c r="B9" s="292"/>
      <c r="E9" s="1270"/>
      <c r="F9" s="1270"/>
      <c r="G9" s="1266"/>
      <c r="H9" s="1266"/>
      <c r="I9" s="1266"/>
      <c r="J9" s="1266"/>
      <c r="S9" s="612"/>
      <c r="T9" s="612"/>
      <c r="U9" s="612"/>
      <c r="V9" s="612"/>
    </row>
    <row r="10" spans="1:24" s="612" customFormat="1" ht="5.25" hidden="1">
      <c r="A10" s="292"/>
      <c r="B10" s="292"/>
      <c r="E10" s="1271"/>
      <c r="F10" s="1271"/>
      <c r="G10" s="786"/>
      <c r="H10" s="433"/>
      <c r="I10" s="744"/>
      <c r="J10" s="744"/>
    </row>
    <row r="11" spans="1:24" s="152" customFormat="1" ht="18.75" customHeight="1">
      <c r="A11" s="292"/>
      <c r="B11" s="292"/>
      <c r="D11" s="145"/>
      <c r="E11" s="1272" t="s">
        <v>630</v>
      </c>
      <c r="F11" s="1272"/>
      <c r="G11" s="1194" t="s">
        <v>83</v>
      </c>
      <c r="H11" s="435"/>
      <c r="I11" s="159"/>
      <c r="J11" s="145"/>
      <c r="K11" s="146"/>
      <c r="L11" s="145"/>
      <c r="M11" s="145"/>
      <c r="N11" s="146"/>
      <c r="O11" s="146"/>
      <c r="P11" s="145"/>
      <c r="Q11" s="145"/>
      <c r="R11" s="146"/>
      <c r="S11" s="521"/>
      <c r="T11" s="520"/>
      <c r="U11" s="520"/>
      <c r="V11" s="521"/>
    </row>
    <row r="12" spans="1:24" s="437" customFormat="1" ht="18.75">
      <c r="A12" s="292"/>
      <c r="B12" s="292"/>
      <c r="E12" s="1272" t="s">
        <v>631</v>
      </c>
      <c r="F12" s="1272"/>
      <c r="G12" s="1194" t="s">
        <v>83</v>
      </c>
      <c r="H12" s="435"/>
      <c r="I12" s="433"/>
      <c r="J12" s="436"/>
      <c r="K12" s="432"/>
      <c r="L12" s="432"/>
      <c r="M12" s="432"/>
      <c r="N12" s="431"/>
      <c r="O12" s="432"/>
      <c r="P12" s="432"/>
      <c r="Q12" s="432"/>
      <c r="R12" s="431"/>
      <c r="S12" s="611"/>
      <c r="T12" s="611"/>
      <c r="U12" s="611"/>
      <c r="V12" s="610"/>
    </row>
    <row r="13" spans="1:24" s="437" customFormat="1" ht="5.25" hidden="1" customHeight="1">
      <c r="A13" s="292"/>
      <c r="B13" s="292"/>
      <c r="E13" s="1265"/>
      <c r="F13" s="1265"/>
      <c r="G13" s="434"/>
      <c r="H13" s="433"/>
      <c r="I13" s="432"/>
      <c r="J13" s="432"/>
      <c r="K13" s="432"/>
      <c r="L13" s="432"/>
      <c r="M13" s="432"/>
      <c r="N13" s="431"/>
      <c r="O13" s="432"/>
      <c r="P13" s="432"/>
      <c r="Q13" s="432"/>
      <c r="R13" s="431"/>
      <c r="S13" s="611"/>
      <c r="T13" s="611"/>
      <c r="U13" s="611"/>
      <c r="V13" s="610"/>
    </row>
    <row r="14" spans="1:24" s="437" customFormat="1" ht="5.25" hidden="1" customHeight="1">
      <c r="A14" s="292"/>
      <c r="B14" s="292"/>
      <c r="S14" s="612"/>
      <c r="T14" s="612"/>
      <c r="U14" s="612"/>
      <c r="V14" s="612"/>
    </row>
    <row r="15" spans="1:24" s="430" customFormat="1" ht="5.25" hidden="1" customHeight="1">
      <c r="A15" s="439"/>
      <c r="B15" s="439"/>
      <c r="S15" s="609"/>
      <c r="T15" s="609"/>
      <c r="U15" s="609"/>
      <c r="V15" s="609"/>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1:24" ht="27" customHeight="1">
      <c r="D17" s="1263" t="s">
        <v>90</v>
      </c>
      <c r="E17" s="1263" t="s">
        <v>295</v>
      </c>
      <c r="F17" s="1263" t="s">
        <v>78</v>
      </c>
      <c r="G17" s="1263" t="s">
        <v>435</v>
      </c>
      <c r="H17" s="1263" t="s">
        <v>90</v>
      </c>
      <c r="I17" s="1263"/>
      <c r="J17" s="1263" t="s">
        <v>19</v>
      </c>
      <c r="K17" s="1264" t="s">
        <v>460</v>
      </c>
      <c r="L17" s="1264"/>
      <c r="M17" s="1264"/>
      <c r="N17" s="1264"/>
      <c r="O17" s="1264" t="s">
        <v>621</v>
      </c>
      <c r="P17" s="1264"/>
      <c r="Q17" s="1264"/>
      <c r="R17" s="1264"/>
      <c r="S17" s="1264" t="s">
        <v>622</v>
      </c>
      <c r="T17" s="1264"/>
      <c r="U17" s="1264"/>
      <c r="V17" s="1264"/>
      <c r="W17" s="1263" t="s">
        <v>242</v>
      </c>
    </row>
    <row r="18" spans="1:24" ht="30.75" customHeight="1">
      <c r="D18" s="1263"/>
      <c r="E18" s="1263"/>
      <c r="F18" s="1263"/>
      <c r="G18" s="1263"/>
      <c r="H18" s="1263"/>
      <c r="I18" s="1263"/>
      <c r="J18" s="1263"/>
      <c r="K18" s="109" t="s">
        <v>298</v>
      </c>
      <c r="L18" s="1263" t="s">
        <v>90</v>
      </c>
      <c r="M18" s="1263"/>
      <c r="N18" s="109" t="s">
        <v>228</v>
      </c>
      <c r="O18" s="109" t="s">
        <v>298</v>
      </c>
      <c r="P18" s="1263" t="s">
        <v>90</v>
      </c>
      <c r="Q18" s="1263"/>
      <c r="R18" s="109" t="s">
        <v>228</v>
      </c>
      <c r="S18" s="508" t="s">
        <v>298</v>
      </c>
      <c r="T18" s="1263" t="s">
        <v>90</v>
      </c>
      <c r="U18" s="1263"/>
      <c r="V18" s="508" t="s">
        <v>397</v>
      </c>
      <c r="W18" s="1263"/>
    </row>
    <row r="19" spans="1:24" s="381" customFormat="1" ht="12" customHeight="1">
      <c r="A19" s="380"/>
      <c r="B19" s="380"/>
      <c r="D19" s="39" t="s">
        <v>91</v>
      </c>
      <c r="E19" s="39" t="s">
        <v>47</v>
      </c>
      <c r="F19" s="39" t="s">
        <v>48</v>
      </c>
      <c r="G19" s="39" t="s">
        <v>49</v>
      </c>
      <c r="H19" s="1262" t="s">
        <v>66</v>
      </c>
      <c r="I19" s="1262"/>
      <c r="J19" s="39" t="s">
        <v>67</v>
      </c>
      <c r="K19" s="39" t="s">
        <v>181</v>
      </c>
      <c r="L19" s="1262" t="s">
        <v>182</v>
      </c>
      <c r="M19" s="1262"/>
      <c r="N19" s="39" t="s">
        <v>206</v>
      </c>
      <c r="O19" s="39" t="s">
        <v>207</v>
      </c>
      <c r="P19" s="1262" t="s">
        <v>208</v>
      </c>
      <c r="Q19" s="1262"/>
      <c r="R19" s="39" t="s">
        <v>209</v>
      </c>
      <c r="S19" s="493" t="s">
        <v>208</v>
      </c>
      <c r="T19" s="1262" t="s">
        <v>209</v>
      </c>
      <c r="U19" s="1262"/>
      <c r="V19" s="493" t="s">
        <v>210</v>
      </c>
      <c r="W19" s="39" t="s">
        <v>211</v>
      </c>
    </row>
    <row r="20" spans="1:24" ht="14.25" hidden="1" customHeight="1">
      <c r="C20" s="290"/>
      <c r="D20" s="326">
        <v>0</v>
      </c>
      <c r="E20" s="376"/>
      <c r="F20" s="376"/>
      <c r="G20" s="115"/>
      <c r="H20" s="377"/>
      <c r="I20" s="377"/>
      <c r="J20" s="213"/>
      <c r="K20" s="115"/>
      <c r="L20" s="213"/>
      <c r="M20" s="213"/>
      <c r="N20" s="378"/>
      <c r="O20" s="115"/>
      <c r="P20" s="213"/>
      <c r="Q20" s="213"/>
      <c r="R20" s="379"/>
      <c r="S20" s="510"/>
      <c r="T20" s="559"/>
      <c r="U20" s="559"/>
      <c r="V20" s="596"/>
      <c r="W20" s="115"/>
      <c r="X20" s="168"/>
    </row>
    <row r="21" spans="1:24" s="1173" customFormat="1" ht="17.100000000000001" customHeight="1">
      <c r="A21" s="709">
        <v>1</v>
      </c>
      <c r="C21" s="290"/>
      <c r="D21" s="1248">
        <v>1</v>
      </c>
      <c r="E21" s="1249" t="s">
        <v>578</v>
      </c>
      <c r="F21" s="1251" t="s">
        <v>1105</v>
      </c>
      <c r="G21" s="1254" t="s">
        <v>83</v>
      </c>
      <c r="H21" s="1248"/>
      <c r="I21" s="1248">
        <v>1</v>
      </c>
      <c r="J21" s="1239" t="s">
        <v>1107</v>
      </c>
      <c r="K21" s="1242" t="s">
        <v>83</v>
      </c>
      <c r="L21" s="1244"/>
      <c r="M21" s="1244" t="s">
        <v>91</v>
      </c>
      <c r="N21" s="1246"/>
      <c r="O21" s="1242" t="s">
        <v>83</v>
      </c>
      <c r="P21" s="1244"/>
      <c r="Q21" s="1244" t="s">
        <v>91</v>
      </c>
      <c r="R21" s="1247"/>
      <c r="S21" s="1242" t="s">
        <v>83</v>
      </c>
      <c r="T21" s="1027"/>
      <c r="U21" s="1027" t="s">
        <v>91</v>
      </c>
      <c r="V21" s="1195"/>
      <c r="W21" s="288"/>
    </row>
    <row r="22" spans="1:24" s="1173" customFormat="1" ht="17.100000000000001" customHeight="1">
      <c r="A22" s="709"/>
      <c r="C22" s="708"/>
      <c r="D22" s="1248"/>
      <c r="E22" s="1249"/>
      <c r="F22" s="1252"/>
      <c r="G22" s="1254"/>
      <c r="H22" s="1248"/>
      <c r="I22" s="1248"/>
      <c r="J22" s="1240"/>
      <c r="K22" s="1242"/>
      <c r="L22" s="1244"/>
      <c r="M22" s="1244"/>
      <c r="N22" s="1246"/>
      <c r="O22" s="1242"/>
      <c r="P22" s="1244"/>
      <c r="Q22" s="1244"/>
      <c r="R22" s="1247"/>
      <c r="S22" s="1242"/>
      <c r="T22" s="1029"/>
      <c r="U22" s="705"/>
      <c r="V22" s="706"/>
      <c r="W22" s="707"/>
    </row>
    <row r="23" spans="1:24" s="1173" customFormat="1" ht="17.100000000000001" customHeight="1">
      <c r="A23" s="709"/>
      <c r="C23" s="708"/>
      <c r="D23" s="1245"/>
      <c r="E23" s="1250"/>
      <c r="F23" s="1252"/>
      <c r="G23" s="1243"/>
      <c r="H23" s="1245"/>
      <c r="I23" s="1245"/>
      <c r="J23" s="1240"/>
      <c r="K23" s="1243"/>
      <c r="L23" s="1245"/>
      <c r="M23" s="1245"/>
      <c r="N23" s="1247"/>
      <c r="O23" s="1243"/>
      <c r="P23" s="1175"/>
      <c r="Q23" s="705"/>
      <c r="R23" s="706"/>
      <c r="S23" s="702"/>
      <c r="T23" s="702"/>
      <c r="U23" s="702"/>
      <c r="V23" s="702"/>
      <c r="W23" s="707"/>
    </row>
    <row r="24" spans="1:24" s="1173" customFormat="1" ht="15" customHeight="1">
      <c r="A24" s="709"/>
      <c r="C24" s="708"/>
      <c r="D24" s="1245"/>
      <c r="E24" s="1250"/>
      <c r="F24" s="1252"/>
      <c r="G24" s="1243"/>
      <c r="H24" s="1245"/>
      <c r="I24" s="1245"/>
      <c r="J24" s="1241"/>
      <c r="K24" s="1243"/>
      <c r="L24" s="705"/>
      <c r="M24" s="706"/>
      <c r="N24" s="706"/>
      <c r="O24" s="706"/>
      <c r="P24" s="706"/>
      <c r="Q24" s="706"/>
      <c r="R24" s="706"/>
      <c r="S24" s="702"/>
      <c r="T24" s="702"/>
      <c r="U24" s="702"/>
      <c r="V24" s="702"/>
      <c r="W24" s="707"/>
    </row>
    <row r="25" spans="1:24" s="1173" customFormat="1" ht="17.100000000000001" customHeight="1">
      <c r="A25" s="709" t="s">
        <v>1108</v>
      </c>
      <c r="C25" s="708"/>
      <c r="D25" s="1245"/>
      <c r="E25" s="1250"/>
      <c r="F25" s="1252"/>
      <c r="G25" s="1243"/>
      <c r="H25" s="1255"/>
      <c r="I25" s="1248">
        <v>2</v>
      </c>
      <c r="J25" s="1239" t="s">
        <v>1109</v>
      </c>
      <c r="K25" s="1242" t="s">
        <v>83</v>
      </c>
      <c r="L25" s="1244"/>
      <c r="M25" s="1244" t="s">
        <v>91</v>
      </c>
      <c r="N25" s="1246"/>
      <c r="O25" s="1242" t="s">
        <v>83</v>
      </c>
      <c r="P25" s="1244"/>
      <c r="Q25" s="1244" t="s">
        <v>91</v>
      </c>
      <c r="R25" s="1247"/>
      <c r="S25" s="1242" t="s">
        <v>83</v>
      </c>
      <c r="T25" s="1027"/>
      <c r="U25" s="1027" t="s">
        <v>91</v>
      </c>
      <c r="V25" s="1195"/>
      <c r="W25" s="288"/>
    </row>
    <row r="26" spans="1:24" s="1173" customFormat="1" ht="17.100000000000001" customHeight="1">
      <c r="A26" s="709"/>
      <c r="C26" s="708"/>
      <c r="D26" s="1245"/>
      <c r="E26" s="1250"/>
      <c r="F26" s="1252"/>
      <c r="G26" s="1243"/>
      <c r="H26" s="1256"/>
      <c r="I26" s="1248"/>
      <c r="J26" s="1240"/>
      <c r="K26" s="1242"/>
      <c r="L26" s="1244"/>
      <c r="M26" s="1244"/>
      <c r="N26" s="1246"/>
      <c r="O26" s="1242"/>
      <c r="P26" s="1244"/>
      <c r="Q26" s="1244"/>
      <c r="R26" s="1247"/>
      <c r="S26" s="1242"/>
      <c r="T26" s="1029"/>
      <c r="U26" s="705"/>
      <c r="V26" s="706"/>
      <c r="W26" s="707"/>
    </row>
    <row r="27" spans="1:24" s="1173" customFormat="1" ht="17.100000000000001" customHeight="1">
      <c r="A27" s="709"/>
      <c r="C27" s="708"/>
      <c r="D27" s="1245"/>
      <c r="E27" s="1250"/>
      <c r="F27" s="1252"/>
      <c r="G27" s="1243"/>
      <c r="H27" s="1257"/>
      <c r="I27" s="1245"/>
      <c r="J27" s="1240"/>
      <c r="K27" s="1243"/>
      <c r="L27" s="1245"/>
      <c r="M27" s="1245"/>
      <c r="N27" s="1247"/>
      <c r="O27" s="1243"/>
      <c r="P27" s="1175"/>
      <c r="Q27" s="705"/>
      <c r="R27" s="706"/>
      <c r="S27" s="702"/>
      <c r="T27" s="702"/>
      <c r="U27" s="702"/>
      <c r="V27" s="702"/>
      <c r="W27" s="707"/>
    </row>
    <row r="28" spans="1:24" s="1173" customFormat="1" ht="15" customHeight="1">
      <c r="A28" s="709"/>
      <c r="C28" s="708"/>
      <c r="D28" s="1245"/>
      <c r="E28" s="1250"/>
      <c r="F28" s="1252"/>
      <c r="G28" s="1243"/>
      <c r="H28" s="1258"/>
      <c r="I28" s="1245"/>
      <c r="J28" s="1241"/>
      <c r="K28" s="1243"/>
      <c r="L28" s="705"/>
      <c r="M28" s="706"/>
      <c r="N28" s="706"/>
      <c r="O28" s="706"/>
      <c r="P28" s="706"/>
      <c r="Q28" s="706"/>
      <c r="R28" s="706"/>
      <c r="S28" s="702"/>
      <c r="T28" s="702"/>
      <c r="U28" s="702"/>
      <c r="V28" s="702"/>
      <c r="W28" s="707"/>
    </row>
    <row r="29" spans="1:24" s="1173" customFormat="1" ht="45.75" customHeight="1">
      <c r="A29" s="709"/>
      <c r="C29" s="708"/>
      <c r="D29" s="1245"/>
      <c r="E29" s="1250"/>
      <c r="F29" s="1253"/>
      <c r="G29" s="1243"/>
      <c r="H29" s="705"/>
      <c r="I29" s="706"/>
      <c r="J29" s="706"/>
      <c r="K29" s="706"/>
      <c r="L29" s="706"/>
      <c r="M29" s="706"/>
      <c r="N29" s="706"/>
      <c r="O29" s="706"/>
      <c r="P29" s="706"/>
      <c r="Q29" s="706"/>
      <c r="R29" s="706"/>
      <c r="S29" s="702"/>
      <c r="T29" s="702"/>
      <c r="U29" s="702"/>
      <c r="V29" s="702"/>
      <c r="W29" s="707"/>
    </row>
    <row r="30" spans="1:24" s="1173" customFormat="1" ht="17.100000000000001" customHeight="1">
      <c r="A30" s="709">
        <v>6</v>
      </c>
      <c r="C30" s="290"/>
      <c r="D30" s="1248">
        <v>2</v>
      </c>
      <c r="E30" s="1249" t="s">
        <v>581</v>
      </c>
      <c r="F30" s="1251" t="s">
        <v>836</v>
      </c>
      <c r="G30" s="1254" t="s">
        <v>83</v>
      </c>
      <c r="H30" s="1248"/>
      <c r="I30" s="1248">
        <v>1</v>
      </c>
      <c r="J30" s="1239" t="s">
        <v>1110</v>
      </c>
      <c r="K30" s="1242" t="s">
        <v>82</v>
      </c>
      <c r="L30" s="1244"/>
      <c r="M30" s="1244" t="s">
        <v>91</v>
      </c>
      <c r="N30" s="1246" t="s">
        <v>1102</v>
      </c>
      <c r="O30" s="1242" t="s">
        <v>83</v>
      </c>
      <c r="P30" s="1244"/>
      <c r="Q30" s="1244" t="s">
        <v>91</v>
      </c>
      <c r="R30" s="1247"/>
      <c r="S30" s="1242" t="s">
        <v>83</v>
      </c>
      <c r="T30" s="1027"/>
      <c r="U30" s="1027" t="s">
        <v>91</v>
      </c>
      <c r="V30" s="1195"/>
      <c r="W30" s="288"/>
    </row>
    <row r="31" spans="1:24" s="1173" customFormat="1" ht="17.100000000000001" customHeight="1">
      <c r="A31" s="709"/>
      <c r="C31" s="708"/>
      <c r="D31" s="1248"/>
      <c r="E31" s="1249"/>
      <c r="F31" s="1252"/>
      <c r="G31" s="1254"/>
      <c r="H31" s="1248"/>
      <c r="I31" s="1248"/>
      <c r="J31" s="1240"/>
      <c r="K31" s="1242"/>
      <c r="L31" s="1244"/>
      <c r="M31" s="1244"/>
      <c r="N31" s="1246"/>
      <c r="O31" s="1242"/>
      <c r="P31" s="1244"/>
      <c r="Q31" s="1244"/>
      <c r="R31" s="1247"/>
      <c r="S31" s="1242"/>
      <c r="T31" s="1029"/>
      <c r="U31" s="705"/>
      <c r="V31" s="706"/>
      <c r="W31" s="707"/>
    </row>
    <row r="32" spans="1:24" s="1173" customFormat="1" ht="17.100000000000001" customHeight="1">
      <c r="A32" s="709"/>
      <c r="C32" s="708"/>
      <c r="D32" s="1245"/>
      <c r="E32" s="1250"/>
      <c r="F32" s="1252"/>
      <c r="G32" s="1243"/>
      <c r="H32" s="1245"/>
      <c r="I32" s="1245"/>
      <c r="J32" s="1240"/>
      <c r="K32" s="1243"/>
      <c r="L32" s="1245"/>
      <c r="M32" s="1245"/>
      <c r="N32" s="1247"/>
      <c r="O32" s="1243"/>
      <c r="P32" s="1175"/>
      <c r="Q32" s="705"/>
      <c r="R32" s="706"/>
      <c r="S32" s="702"/>
      <c r="T32" s="702"/>
      <c r="U32" s="702"/>
      <c r="V32" s="702"/>
      <c r="W32" s="707"/>
    </row>
    <row r="33" spans="1:23" s="1173" customFormat="1" ht="15" customHeight="1">
      <c r="A33" s="709"/>
      <c r="C33" s="708"/>
      <c r="D33" s="1245"/>
      <c r="E33" s="1250"/>
      <c r="F33" s="1252"/>
      <c r="G33" s="1243"/>
      <c r="H33" s="1245"/>
      <c r="I33" s="1245"/>
      <c r="J33" s="1241"/>
      <c r="K33" s="1243"/>
      <c r="L33" s="705"/>
      <c r="M33" s="706"/>
      <c r="N33" s="706"/>
      <c r="O33" s="706"/>
      <c r="P33" s="706"/>
      <c r="Q33" s="706"/>
      <c r="R33" s="706"/>
      <c r="S33" s="702"/>
      <c r="T33" s="702"/>
      <c r="U33" s="702"/>
      <c r="V33" s="702"/>
      <c r="W33" s="707"/>
    </row>
    <row r="34" spans="1:23" s="1173" customFormat="1" ht="15" customHeight="1">
      <c r="A34" s="709"/>
      <c r="C34" s="708"/>
      <c r="D34" s="1245"/>
      <c r="E34" s="1250"/>
      <c r="F34" s="1253"/>
      <c r="G34" s="1243"/>
      <c r="H34" s="705"/>
      <c r="I34" s="706"/>
      <c r="J34" s="706"/>
      <c r="K34" s="706"/>
      <c r="L34" s="706"/>
      <c r="M34" s="706"/>
      <c r="N34" s="706"/>
      <c r="O34" s="706"/>
      <c r="P34" s="706"/>
      <c r="Q34" s="706"/>
      <c r="R34" s="706"/>
      <c r="S34" s="702"/>
      <c r="T34" s="702"/>
      <c r="U34" s="702"/>
      <c r="V34" s="702"/>
      <c r="W34" s="707"/>
    </row>
    <row r="35" spans="1:23" s="1173" customFormat="1" ht="17.100000000000001" customHeight="1">
      <c r="A35" s="709">
        <v>13</v>
      </c>
      <c r="C35" s="290"/>
      <c r="D35" s="1248">
        <v>3</v>
      </c>
      <c r="E35" s="1249" t="s">
        <v>671</v>
      </c>
      <c r="F35" s="1251" t="s">
        <v>1106</v>
      </c>
      <c r="G35" s="1254" t="s">
        <v>83</v>
      </c>
      <c r="H35" s="1248"/>
      <c r="I35" s="1248">
        <v>1</v>
      </c>
      <c r="J35" s="1239" t="s">
        <v>1111</v>
      </c>
      <c r="K35" s="1242" t="s">
        <v>82</v>
      </c>
      <c r="L35" s="1244"/>
      <c r="M35" s="1244" t="s">
        <v>91</v>
      </c>
      <c r="N35" s="1246" t="s">
        <v>1102</v>
      </c>
      <c r="O35" s="1242" t="s">
        <v>83</v>
      </c>
      <c r="P35" s="1244"/>
      <c r="Q35" s="1244" t="s">
        <v>91</v>
      </c>
      <c r="R35" s="1247"/>
      <c r="S35" s="1242" t="s">
        <v>83</v>
      </c>
      <c r="T35" s="1027"/>
      <c r="U35" s="1027" t="s">
        <v>91</v>
      </c>
      <c r="V35" s="1195"/>
      <c r="W35" s="288"/>
    </row>
    <row r="36" spans="1:23" s="1173" customFormat="1" ht="17.100000000000001" customHeight="1">
      <c r="A36" s="709"/>
      <c r="C36" s="708"/>
      <c r="D36" s="1248"/>
      <c r="E36" s="1249"/>
      <c r="F36" s="1252"/>
      <c r="G36" s="1254"/>
      <c r="H36" s="1248"/>
      <c r="I36" s="1248"/>
      <c r="J36" s="1240"/>
      <c r="K36" s="1242"/>
      <c r="L36" s="1244"/>
      <c r="M36" s="1244"/>
      <c r="N36" s="1246"/>
      <c r="O36" s="1242"/>
      <c r="P36" s="1244"/>
      <c r="Q36" s="1244"/>
      <c r="R36" s="1247"/>
      <c r="S36" s="1242"/>
      <c r="T36" s="1029"/>
      <c r="U36" s="705"/>
      <c r="V36" s="706"/>
      <c r="W36" s="707"/>
    </row>
    <row r="37" spans="1:23" s="1173" customFormat="1" ht="17.100000000000001" customHeight="1">
      <c r="A37" s="709"/>
      <c r="C37" s="708"/>
      <c r="D37" s="1245"/>
      <c r="E37" s="1250"/>
      <c r="F37" s="1252"/>
      <c r="G37" s="1243"/>
      <c r="H37" s="1245"/>
      <c r="I37" s="1245"/>
      <c r="J37" s="1240"/>
      <c r="K37" s="1243"/>
      <c r="L37" s="1245"/>
      <c r="M37" s="1245"/>
      <c r="N37" s="1247"/>
      <c r="O37" s="1243"/>
      <c r="P37" s="1175"/>
      <c r="Q37" s="705"/>
      <c r="R37" s="706"/>
      <c r="S37" s="702"/>
      <c r="T37" s="702"/>
      <c r="U37" s="702"/>
      <c r="V37" s="702"/>
      <c r="W37" s="707"/>
    </row>
    <row r="38" spans="1:23" s="1173" customFormat="1" ht="15" customHeight="1">
      <c r="A38" s="709"/>
      <c r="C38" s="708"/>
      <c r="D38" s="1245"/>
      <c r="E38" s="1250"/>
      <c r="F38" s="1252"/>
      <c r="G38" s="1243"/>
      <c r="H38" s="1245"/>
      <c r="I38" s="1245"/>
      <c r="J38" s="1241"/>
      <c r="K38" s="1243"/>
      <c r="L38" s="705"/>
      <c r="M38" s="706"/>
      <c r="N38" s="706"/>
      <c r="O38" s="706"/>
      <c r="P38" s="706"/>
      <c r="Q38" s="706"/>
      <c r="R38" s="706"/>
      <c r="S38" s="702"/>
      <c r="T38" s="702"/>
      <c r="U38" s="702"/>
      <c r="V38" s="702"/>
      <c r="W38" s="707"/>
    </row>
    <row r="39" spans="1:23" s="1173" customFormat="1" ht="17.100000000000001" customHeight="1">
      <c r="A39" s="709" t="s">
        <v>1112</v>
      </c>
      <c r="C39" s="708"/>
      <c r="D39" s="1245"/>
      <c r="E39" s="1250"/>
      <c r="F39" s="1252"/>
      <c r="G39" s="1243"/>
      <c r="H39" s="1255"/>
      <c r="I39" s="1248">
        <v>2</v>
      </c>
      <c r="J39" s="1239" t="s">
        <v>1113</v>
      </c>
      <c r="K39" s="1242" t="s">
        <v>83</v>
      </c>
      <c r="L39" s="1244"/>
      <c r="M39" s="1244" t="s">
        <v>91</v>
      </c>
      <c r="N39" s="1246"/>
      <c r="O39" s="1242" t="s">
        <v>83</v>
      </c>
      <c r="P39" s="1244"/>
      <c r="Q39" s="1244" t="s">
        <v>91</v>
      </c>
      <c r="R39" s="1247"/>
      <c r="S39" s="1242" t="s">
        <v>83</v>
      </c>
      <c r="T39" s="1027"/>
      <c r="U39" s="1027" t="s">
        <v>91</v>
      </c>
      <c r="V39" s="1195"/>
      <c r="W39" s="288"/>
    </row>
    <row r="40" spans="1:23" s="1173" customFormat="1" ht="17.100000000000001" customHeight="1">
      <c r="A40" s="709"/>
      <c r="C40" s="708"/>
      <c r="D40" s="1245"/>
      <c r="E40" s="1250"/>
      <c r="F40" s="1252"/>
      <c r="G40" s="1243"/>
      <c r="H40" s="1256"/>
      <c r="I40" s="1248"/>
      <c r="J40" s="1240"/>
      <c r="K40" s="1242"/>
      <c r="L40" s="1244"/>
      <c r="M40" s="1244"/>
      <c r="N40" s="1246"/>
      <c r="O40" s="1242"/>
      <c r="P40" s="1244"/>
      <c r="Q40" s="1244"/>
      <c r="R40" s="1247"/>
      <c r="S40" s="1242"/>
      <c r="T40" s="1029"/>
      <c r="U40" s="705"/>
      <c r="V40" s="706"/>
      <c r="W40" s="707"/>
    </row>
    <row r="41" spans="1:23" s="1173" customFormat="1" ht="17.100000000000001" customHeight="1">
      <c r="A41" s="709"/>
      <c r="C41" s="708"/>
      <c r="D41" s="1245"/>
      <c r="E41" s="1250"/>
      <c r="F41" s="1252"/>
      <c r="G41" s="1243"/>
      <c r="H41" s="1257"/>
      <c r="I41" s="1245"/>
      <c r="J41" s="1240"/>
      <c r="K41" s="1243"/>
      <c r="L41" s="1245"/>
      <c r="M41" s="1245"/>
      <c r="N41" s="1247"/>
      <c r="O41" s="1243"/>
      <c r="P41" s="1175"/>
      <c r="Q41" s="705"/>
      <c r="R41" s="706"/>
      <c r="S41" s="702"/>
      <c r="T41" s="702"/>
      <c r="U41" s="702"/>
      <c r="V41" s="702"/>
      <c r="W41" s="707"/>
    </row>
    <row r="42" spans="1:23" s="1173" customFormat="1" ht="15" customHeight="1">
      <c r="A42" s="709"/>
      <c r="C42" s="708"/>
      <c r="D42" s="1245"/>
      <c r="E42" s="1250"/>
      <c r="F42" s="1252"/>
      <c r="G42" s="1243"/>
      <c r="H42" s="1258"/>
      <c r="I42" s="1245"/>
      <c r="J42" s="1241"/>
      <c r="K42" s="1243"/>
      <c r="L42" s="705"/>
      <c r="M42" s="706"/>
      <c r="N42" s="706"/>
      <c r="O42" s="706"/>
      <c r="P42" s="706"/>
      <c r="Q42" s="706"/>
      <c r="R42" s="706"/>
      <c r="S42" s="702"/>
      <c r="T42" s="702"/>
      <c r="U42" s="702"/>
      <c r="V42" s="702"/>
      <c r="W42" s="707"/>
    </row>
    <row r="43" spans="1:23" s="1173" customFormat="1" ht="15" customHeight="1">
      <c r="A43" s="709"/>
      <c r="C43" s="708"/>
      <c r="D43" s="1245"/>
      <c r="E43" s="1250"/>
      <c r="F43" s="1253"/>
      <c r="G43" s="1243"/>
      <c r="H43" s="705"/>
      <c r="I43" s="706"/>
      <c r="J43" s="706"/>
      <c r="K43" s="706"/>
      <c r="L43" s="706"/>
      <c r="M43" s="706"/>
      <c r="N43" s="706"/>
      <c r="O43" s="706"/>
      <c r="P43" s="706"/>
      <c r="Q43" s="706"/>
      <c r="R43" s="706"/>
      <c r="S43" s="702"/>
      <c r="T43" s="702"/>
      <c r="U43" s="702"/>
      <c r="V43" s="702"/>
      <c r="W43" s="707"/>
    </row>
    <row r="44" spans="1:23" s="1173" customFormat="1" ht="17.100000000000001" customHeight="1">
      <c r="A44" s="709">
        <v>8</v>
      </c>
      <c r="C44" s="290"/>
      <c r="D44" s="1248">
        <v>4</v>
      </c>
      <c r="E44" s="1249" t="s">
        <v>583</v>
      </c>
      <c r="F44" s="1251" t="s">
        <v>841</v>
      </c>
      <c r="G44" s="1254" t="s">
        <v>83</v>
      </c>
      <c r="H44" s="1248"/>
      <c r="I44" s="1248">
        <v>1</v>
      </c>
      <c r="J44" s="1239" t="s">
        <v>308</v>
      </c>
      <c r="K44" s="1242" t="s">
        <v>83</v>
      </c>
      <c r="L44" s="1244"/>
      <c r="M44" s="1244" t="s">
        <v>91</v>
      </c>
      <c r="N44" s="1246"/>
      <c r="O44" s="1242" t="s">
        <v>83</v>
      </c>
      <c r="P44" s="1244"/>
      <c r="Q44" s="1244" t="s">
        <v>91</v>
      </c>
      <c r="R44" s="1247"/>
      <c r="S44" s="1242" t="s">
        <v>83</v>
      </c>
      <c r="T44" s="1027"/>
      <c r="U44" s="1027" t="s">
        <v>91</v>
      </c>
      <c r="V44" s="1195"/>
      <c r="W44" s="288"/>
    </row>
    <row r="45" spans="1:23" s="1173" customFormat="1" ht="17.100000000000001" customHeight="1">
      <c r="A45" s="709"/>
      <c r="C45" s="708"/>
      <c r="D45" s="1248"/>
      <c r="E45" s="1249"/>
      <c r="F45" s="1252"/>
      <c r="G45" s="1254"/>
      <c r="H45" s="1248"/>
      <c r="I45" s="1248"/>
      <c r="J45" s="1240"/>
      <c r="K45" s="1242"/>
      <c r="L45" s="1244"/>
      <c r="M45" s="1244"/>
      <c r="N45" s="1246"/>
      <c r="O45" s="1242"/>
      <c r="P45" s="1244"/>
      <c r="Q45" s="1244"/>
      <c r="R45" s="1247"/>
      <c r="S45" s="1242"/>
      <c r="T45" s="1029"/>
      <c r="U45" s="705"/>
      <c r="V45" s="706"/>
      <c r="W45" s="707"/>
    </row>
    <row r="46" spans="1:23" s="1173" customFormat="1" ht="17.100000000000001" customHeight="1">
      <c r="A46" s="709"/>
      <c r="C46" s="708"/>
      <c r="D46" s="1245"/>
      <c r="E46" s="1250"/>
      <c r="F46" s="1252"/>
      <c r="G46" s="1243"/>
      <c r="H46" s="1245"/>
      <c r="I46" s="1245"/>
      <c r="J46" s="1240"/>
      <c r="K46" s="1243"/>
      <c r="L46" s="1245"/>
      <c r="M46" s="1245"/>
      <c r="N46" s="1247"/>
      <c r="O46" s="1243"/>
      <c r="P46" s="1175"/>
      <c r="Q46" s="705"/>
      <c r="R46" s="706"/>
      <c r="S46" s="702"/>
      <c r="T46" s="702"/>
      <c r="U46" s="702"/>
      <c r="V46" s="702"/>
      <c r="W46" s="707"/>
    </row>
    <row r="47" spans="1:23" s="1173" customFormat="1" ht="15" customHeight="1">
      <c r="A47" s="709"/>
      <c r="C47" s="708"/>
      <c r="D47" s="1245"/>
      <c r="E47" s="1250"/>
      <c r="F47" s="1252"/>
      <c r="G47" s="1243"/>
      <c r="H47" s="1245"/>
      <c r="I47" s="1245"/>
      <c r="J47" s="1241"/>
      <c r="K47" s="1243"/>
      <c r="L47" s="705"/>
      <c r="M47" s="706"/>
      <c r="N47" s="706"/>
      <c r="O47" s="706"/>
      <c r="P47" s="706"/>
      <c r="Q47" s="706"/>
      <c r="R47" s="706"/>
      <c r="S47" s="702"/>
      <c r="T47" s="702"/>
      <c r="U47" s="702"/>
      <c r="V47" s="702"/>
      <c r="W47" s="707"/>
    </row>
    <row r="48" spans="1:23" s="1173" customFormat="1" ht="15" customHeight="1">
      <c r="A48" s="709"/>
      <c r="C48" s="708"/>
      <c r="D48" s="1245"/>
      <c r="E48" s="1250"/>
      <c r="F48" s="1253"/>
      <c r="G48" s="1243"/>
      <c r="H48" s="705"/>
      <c r="I48" s="706"/>
      <c r="J48" s="706"/>
      <c r="K48" s="706"/>
      <c r="L48" s="706"/>
      <c r="M48" s="706"/>
      <c r="N48" s="706"/>
      <c r="O48" s="706"/>
      <c r="P48" s="706"/>
      <c r="Q48" s="706"/>
      <c r="R48" s="706"/>
      <c r="S48" s="702"/>
      <c r="T48" s="702"/>
      <c r="U48" s="702"/>
      <c r="V48" s="702"/>
      <c r="W48" s="707"/>
    </row>
    <row r="49" spans="1:23" s="1173" customFormat="1" ht="17.100000000000001" customHeight="1">
      <c r="A49" s="709">
        <v>4</v>
      </c>
      <c r="C49" s="290"/>
      <c r="D49" s="1248">
        <v>5</v>
      </c>
      <c r="E49" s="1249" t="s">
        <v>579</v>
      </c>
      <c r="F49" s="1251" t="s">
        <v>1106</v>
      </c>
      <c r="G49" s="1254" t="s">
        <v>83</v>
      </c>
      <c r="H49" s="1248"/>
      <c r="I49" s="1248">
        <v>1</v>
      </c>
      <c r="J49" s="1239" t="s">
        <v>628</v>
      </c>
      <c r="K49" s="1242" t="s">
        <v>83</v>
      </c>
      <c r="L49" s="1244"/>
      <c r="M49" s="1244" t="s">
        <v>91</v>
      </c>
      <c r="N49" s="1246"/>
      <c r="O49" s="1242" t="s">
        <v>83</v>
      </c>
      <c r="P49" s="1244"/>
      <c r="Q49" s="1244" t="s">
        <v>91</v>
      </c>
      <c r="R49" s="1247"/>
      <c r="S49" s="1242" t="s">
        <v>83</v>
      </c>
      <c r="T49" s="1027"/>
      <c r="U49" s="1027" t="s">
        <v>91</v>
      </c>
      <c r="V49" s="1195"/>
      <c r="W49" s="288"/>
    </row>
    <row r="50" spans="1:23" s="1173" customFormat="1" ht="17.100000000000001" customHeight="1">
      <c r="A50" s="709"/>
      <c r="C50" s="708"/>
      <c r="D50" s="1248"/>
      <c r="E50" s="1249"/>
      <c r="F50" s="1252"/>
      <c r="G50" s="1254"/>
      <c r="H50" s="1248"/>
      <c r="I50" s="1248"/>
      <c r="J50" s="1240"/>
      <c r="K50" s="1242"/>
      <c r="L50" s="1244"/>
      <c r="M50" s="1244"/>
      <c r="N50" s="1246"/>
      <c r="O50" s="1242"/>
      <c r="P50" s="1244"/>
      <c r="Q50" s="1244"/>
      <c r="R50" s="1247"/>
      <c r="S50" s="1242"/>
      <c r="T50" s="1029"/>
      <c r="U50" s="705"/>
      <c r="V50" s="706"/>
      <c r="W50" s="707"/>
    </row>
    <row r="51" spans="1:23" s="1173" customFormat="1" ht="17.100000000000001" customHeight="1">
      <c r="A51" s="709"/>
      <c r="C51" s="708"/>
      <c r="D51" s="1245"/>
      <c r="E51" s="1250"/>
      <c r="F51" s="1252"/>
      <c r="G51" s="1243"/>
      <c r="H51" s="1245"/>
      <c r="I51" s="1245"/>
      <c r="J51" s="1240"/>
      <c r="K51" s="1243"/>
      <c r="L51" s="1245"/>
      <c r="M51" s="1245"/>
      <c r="N51" s="1247"/>
      <c r="O51" s="1243"/>
      <c r="P51" s="1175"/>
      <c r="Q51" s="705"/>
      <c r="R51" s="706"/>
      <c r="S51" s="702"/>
      <c r="T51" s="702"/>
      <c r="U51" s="702"/>
      <c r="V51" s="702"/>
      <c r="W51" s="707"/>
    </row>
    <row r="52" spans="1:23" s="1173" customFormat="1" ht="15" customHeight="1">
      <c r="A52" s="709"/>
      <c r="C52" s="708"/>
      <c r="D52" s="1245"/>
      <c r="E52" s="1250"/>
      <c r="F52" s="1252"/>
      <c r="G52" s="1243"/>
      <c r="H52" s="1245"/>
      <c r="I52" s="1245"/>
      <c r="J52" s="1241"/>
      <c r="K52" s="1243"/>
      <c r="L52" s="705"/>
      <c r="M52" s="706"/>
      <c r="N52" s="706"/>
      <c r="O52" s="706"/>
      <c r="P52" s="706"/>
      <c r="Q52" s="706"/>
      <c r="R52" s="706"/>
      <c r="S52" s="702"/>
      <c r="T52" s="702"/>
      <c r="U52" s="702"/>
      <c r="V52" s="702"/>
      <c r="W52" s="707"/>
    </row>
    <row r="53" spans="1:23" s="1173" customFormat="1" ht="15" customHeight="1">
      <c r="A53" s="709"/>
      <c r="C53" s="708"/>
      <c r="D53" s="1245"/>
      <c r="E53" s="1250"/>
      <c r="F53" s="1253"/>
      <c r="G53" s="1243"/>
      <c r="H53" s="705"/>
      <c r="I53" s="706"/>
      <c r="J53" s="706"/>
      <c r="K53" s="706"/>
      <c r="L53" s="706"/>
      <c r="M53" s="706"/>
      <c r="N53" s="706"/>
      <c r="O53" s="706"/>
      <c r="P53" s="706"/>
      <c r="Q53" s="706"/>
      <c r="R53" s="706"/>
      <c r="S53" s="702"/>
      <c r="T53" s="702"/>
      <c r="U53" s="702"/>
      <c r="V53" s="702"/>
      <c r="W53" s="707"/>
    </row>
    <row r="54" spans="1:23" s="1173" customFormat="1" ht="17.100000000000001" customHeight="1">
      <c r="A54" s="709">
        <v>5</v>
      </c>
      <c r="C54" s="290"/>
      <c r="D54" s="1248">
        <v>6</v>
      </c>
      <c r="E54" s="1249" t="s">
        <v>580</v>
      </c>
      <c r="F54" s="1251" t="s">
        <v>1106</v>
      </c>
      <c r="G54" s="1254" t="s">
        <v>83</v>
      </c>
      <c r="H54" s="1248"/>
      <c r="I54" s="1248">
        <v>1</v>
      </c>
      <c r="J54" s="1239" t="s">
        <v>1114</v>
      </c>
      <c r="K54" s="1242" t="s">
        <v>83</v>
      </c>
      <c r="L54" s="1244"/>
      <c r="M54" s="1244" t="s">
        <v>91</v>
      </c>
      <c r="N54" s="1246"/>
      <c r="O54" s="1242" t="s">
        <v>83</v>
      </c>
      <c r="P54" s="1244"/>
      <c r="Q54" s="1244" t="s">
        <v>91</v>
      </c>
      <c r="R54" s="1247"/>
      <c r="S54" s="1242" t="s">
        <v>83</v>
      </c>
      <c r="T54" s="1027"/>
      <c r="U54" s="1027" t="s">
        <v>91</v>
      </c>
      <c r="V54" s="1195"/>
      <c r="W54" s="288"/>
    </row>
    <row r="55" spans="1:23" s="1173" customFormat="1" ht="17.100000000000001" customHeight="1">
      <c r="A55" s="709"/>
      <c r="C55" s="708"/>
      <c r="D55" s="1248"/>
      <c r="E55" s="1249"/>
      <c r="F55" s="1252"/>
      <c r="G55" s="1254"/>
      <c r="H55" s="1248"/>
      <c r="I55" s="1248"/>
      <c r="J55" s="1240"/>
      <c r="K55" s="1242"/>
      <c r="L55" s="1244"/>
      <c r="M55" s="1244"/>
      <c r="N55" s="1246"/>
      <c r="O55" s="1242"/>
      <c r="P55" s="1244"/>
      <c r="Q55" s="1244"/>
      <c r="R55" s="1247"/>
      <c r="S55" s="1242"/>
      <c r="T55" s="1029"/>
      <c r="U55" s="705"/>
      <c r="V55" s="706"/>
      <c r="W55" s="707"/>
    </row>
    <row r="56" spans="1:23" s="1173" customFormat="1" ht="17.100000000000001" customHeight="1">
      <c r="A56" s="709"/>
      <c r="C56" s="708"/>
      <c r="D56" s="1245"/>
      <c r="E56" s="1250"/>
      <c r="F56" s="1252"/>
      <c r="G56" s="1243"/>
      <c r="H56" s="1245"/>
      <c r="I56" s="1245"/>
      <c r="J56" s="1240"/>
      <c r="K56" s="1243"/>
      <c r="L56" s="1245"/>
      <c r="M56" s="1245"/>
      <c r="N56" s="1247"/>
      <c r="O56" s="1243"/>
      <c r="P56" s="1175"/>
      <c r="Q56" s="705"/>
      <c r="R56" s="706"/>
      <c r="S56" s="702"/>
      <c r="T56" s="702"/>
      <c r="U56" s="702"/>
      <c r="V56" s="702"/>
      <c r="W56" s="707"/>
    </row>
    <row r="57" spans="1:23" s="1173" customFormat="1" ht="15" customHeight="1">
      <c r="A57" s="709"/>
      <c r="C57" s="708"/>
      <c r="D57" s="1245"/>
      <c r="E57" s="1250"/>
      <c r="F57" s="1252"/>
      <c r="G57" s="1243"/>
      <c r="H57" s="1245"/>
      <c r="I57" s="1245"/>
      <c r="J57" s="1241"/>
      <c r="K57" s="1243"/>
      <c r="L57" s="705"/>
      <c r="M57" s="706"/>
      <c r="N57" s="706"/>
      <c r="O57" s="706"/>
      <c r="P57" s="706"/>
      <c r="Q57" s="706"/>
      <c r="R57" s="706"/>
      <c r="S57" s="702"/>
      <c r="T57" s="702"/>
      <c r="U57" s="702"/>
      <c r="V57" s="702"/>
      <c r="W57" s="707"/>
    </row>
    <row r="58" spans="1:23" s="1173" customFormat="1" ht="17.100000000000001" customHeight="1">
      <c r="A58" s="709" t="s">
        <v>1115</v>
      </c>
      <c r="C58" s="708"/>
      <c r="D58" s="1245"/>
      <c r="E58" s="1250"/>
      <c r="F58" s="1252"/>
      <c r="G58" s="1243"/>
      <c r="H58" s="1255"/>
      <c r="I58" s="1248">
        <v>2</v>
      </c>
      <c r="J58" s="1239" t="s">
        <v>1116</v>
      </c>
      <c r="K58" s="1242" t="s">
        <v>83</v>
      </c>
      <c r="L58" s="1244"/>
      <c r="M58" s="1244" t="s">
        <v>91</v>
      </c>
      <c r="N58" s="1246"/>
      <c r="O58" s="1242" t="s">
        <v>83</v>
      </c>
      <c r="P58" s="1244"/>
      <c r="Q58" s="1244" t="s">
        <v>91</v>
      </c>
      <c r="R58" s="1247"/>
      <c r="S58" s="1242" t="s">
        <v>83</v>
      </c>
      <c r="T58" s="1027"/>
      <c r="U58" s="1027" t="s">
        <v>91</v>
      </c>
      <c r="V58" s="1195"/>
      <c r="W58" s="288"/>
    </row>
    <row r="59" spans="1:23" s="1173" customFormat="1" ht="17.100000000000001" customHeight="1">
      <c r="A59" s="709"/>
      <c r="C59" s="708"/>
      <c r="D59" s="1245"/>
      <c r="E59" s="1250"/>
      <c r="F59" s="1252"/>
      <c r="G59" s="1243"/>
      <c r="H59" s="1256"/>
      <c r="I59" s="1248"/>
      <c r="J59" s="1240"/>
      <c r="K59" s="1242"/>
      <c r="L59" s="1244"/>
      <c r="M59" s="1244"/>
      <c r="N59" s="1246"/>
      <c r="O59" s="1242"/>
      <c r="P59" s="1244"/>
      <c r="Q59" s="1244"/>
      <c r="R59" s="1247"/>
      <c r="S59" s="1242"/>
      <c r="T59" s="1029"/>
      <c r="U59" s="705"/>
      <c r="V59" s="706"/>
      <c r="W59" s="707"/>
    </row>
    <row r="60" spans="1:23" s="1173" customFormat="1" ht="17.100000000000001" customHeight="1">
      <c r="A60" s="709"/>
      <c r="C60" s="708"/>
      <c r="D60" s="1245"/>
      <c r="E60" s="1250"/>
      <c r="F60" s="1252"/>
      <c r="G60" s="1243"/>
      <c r="H60" s="1257"/>
      <c r="I60" s="1245"/>
      <c r="J60" s="1240"/>
      <c r="K60" s="1243"/>
      <c r="L60" s="1245"/>
      <c r="M60" s="1245"/>
      <c r="N60" s="1247"/>
      <c r="O60" s="1243"/>
      <c r="P60" s="1175"/>
      <c r="Q60" s="705"/>
      <c r="R60" s="706"/>
      <c r="S60" s="702"/>
      <c r="T60" s="702"/>
      <c r="U60" s="702"/>
      <c r="V60" s="702"/>
      <c r="W60" s="707"/>
    </row>
    <row r="61" spans="1:23" s="1173" customFormat="1" ht="15" customHeight="1">
      <c r="A61" s="709"/>
      <c r="C61" s="708"/>
      <c r="D61" s="1245"/>
      <c r="E61" s="1250"/>
      <c r="F61" s="1252"/>
      <c r="G61" s="1243"/>
      <c r="H61" s="1258"/>
      <c r="I61" s="1245"/>
      <c r="J61" s="1241"/>
      <c r="K61" s="1243"/>
      <c r="L61" s="705"/>
      <c r="M61" s="706"/>
      <c r="N61" s="706"/>
      <c r="O61" s="706"/>
      <c r="P61" s="706"/>
      <c r="Q61" s="706"/>
      <c r="R61" s="706"/>
      <c r="S61" s="702"/>
      <c r="T61" s="702"/>
      <c r="U61" s="702"/>
      <c r="V61" s="702"/>
      <c r="W61" s="707"/>
    </row>
    <row r="62" spans="1:23" s="1173" customFormat="1" ht="15" customHeight="1">
      <c r="A62" s="709"/>
      <c r="C62" s="708"/>
      <c r="D62" s="1245"/>
      <c r="E62" s="1250"/>
      <c r="F62" s="1253"/>
      <c r="G62" s="1243"/>
      <c r="H62" s="705"/>
      <c r="I62" s="706"/>
      <c r="J62" s="706"/>
      <c r="K62" s="706"/>
      <c r="L62" s="706"/>
      <c r="M62" s="706"/>
      <c r="N62" s="706"/>
      <c r="O62" s="706"/>
      <c r="P62" s="706"/>
      <c r="Q62" s="706"/>
      <c r="R62" s="706"/>
      <c r="S62" s="702"/>
      <c r="T62" s="702"/>
      <c r="U62" s="702"/>
      <c r="V62" s="702"/>
      <c r="W62" s="707"/>
    </row>
    <row r="63" spans="1:23" ht="17.100000000000001" customHeight="1">
      <c r="D63" s="111"/>
      <c r="E63" s="112"/>
      <c r="F63" s="112"/>
      <c r="G63" s="112"/>
      <c r="H63" s="112"/>
      <c r="I63" s="112"/>
      <c r="J63" s="112"/>
      <c r="K63" s="112"/>
      <c r="L63" s="112"/>
      <c r="M63" s="112"/>
      <c r="N63" s="112"/>
      <c r="O63" s="112"/>
      <c r="P63" s="112"/>
      <c r="Q63" s="112"/>
      <c r="R63" s="112"/>
      <c r="S63" s="509"/>
      <c r="T63" s="509"/>
      <c r="U63" s="509"/>
      <c r="V63" s="509"/>
      <c r="W63" s="113"/>
    </row>
    <row r="64" spans="1:23" ht="3" customHeight="1"/>
    <row r="65" spans="5:23" ht="11.25" hidden="1" customHeight="1"/>
    <row r="66" spans="5:23" ht="0.95" customHeight="1"/>
    <row r="67" spans="5:23" ht="23.25" customHeight="1"/>
    <row r="68" spans="5:23" ht="3" customHeight="1"/>
    <row r="69" spans="5:23" ht="17.100000000000001" customHeight="1">
      <c r="E69" s="1259" t="s">
        <v>640</v>
      </c>
      <c r="F69" s="1259"/>
      <c r="G69" s="1259"/>
      <c r="H69" s="1259"/>
      <c r="I69" s="1259"/>
      <c r="J69" s="1259"/>
      <c r="K69" s="1259"/>
      <c r="L69" s="1259"/>
      <c r="M69" s="1259"/>
      <c r="N69" s="1259"/>
      <c r="O69" s="1259"/>
      <c r="P69" s="1259"/>
      <c r="Q69" s="1259"/>
      <c r="R69" s="1259"/>
      <c r="S69" s="1259"/>
      <c r="T69" s="1259"/>
      <c r="U69" s="1259"/>
      <c r="V69" s="1259"/>
      <c r="W69" s="1259"/>
    </row>
    <row r="70" spans="5:23" ht="36.950000000000003" customHeight="1">
      <c r="E70" s="1260" t="s">
        <v>642</v>
      </c>
      <c r="F70" s="1261"/>
      <c r="G70" s="1261"/>
      <c r="H70" s="1261"/>
      <c r="I70" s="1261"/>
      <c r="J70" s="1261"/>
      <c r="K70" s="1261"/>
      <c r="L70" s="1261"/>
      <c r="M70" s="1261"/>
      <c r="N70" s="1261"/>
      <c r="O70" s="1261"/>
      <c r="P70" s="1261"/>
      <c r="Q70" s="1261"/>
      <c r="R70" s="1261"/>
      <c r="S70" s="1261"/>
      <c r="T70" s="1261"/>
      <c r="U70" s="1261"/>
      <c r="V70" s="1261"/>
      <c r="W70" s="1261"/>
    </row>
    <row r="71" spans="5:23" ht="17.100000000000001" customHeight="1">
      <c r="E71" s="1260" t="s">
        <v>643</v>
      </c>
      <c r="F71" s="1261"/>
      <c r="G71" s="1261"/>
      <c r="H71" s="1261"/>
      <c r="I71" s="1261"/>
      <c r="J71" s="1261"/>
      <c r="K71" s="1261"/>
      <c r="L71" s="1261"/>
      <c r="M71" s="1261"/>
      <c r="N71" s="1261"/>
      <c r="O71" s="1261"/>
      <c r="P71" s="1261"/>
      <c r="Q71" s="1261"/>
      <c r="R71" s="1261"/>
      <c r="S71" s="1261"/>
      <c r="T71" s="1261"/>
      <c r="U71" s="1261"/>
      <c r="V71" s="1261"/>
      <c r="W71" s="1261"/>
    </row>
    <row r="72" spans="5:23" ht="27" customHeight="1">
      <c r="E72" s="1260" t="s">
        <v>644</v>
      </c>
      <c r="F72" s="1261"/>
      <c r="G72" s="1261"/>
      <c r="H72" s="1261"/>
      <c r="I72" s="1261"/>
      <c r="J72" s="1261"/>
      <c r="K72" s="1261"/>
      <c r="L72" s="1261"/>
      <c r="M72" s="1261"/>
      <c r="N72" s="1261"/>
      <c r="O72" s="1261"/>
      <c r="P72" s="1261"/>
      <c r="Q72" s="1261"/>
      <c r="R72" s="1261"/>
      <c r="S72" s="1261"/>
      <c r="T72" s="1261"/>
      <c r="U72" s="1261"/>
      <c r="V72" s="1261"/>
      <c r="W72" s="1261"/>
    </row>
    <row r="73" spans="5:23" ht="17.100000000000001" customHeight="1">
      <c r="E73" s="1260" t="s">
        <v>645</v>
      </c>
      <c r="F73" s="1261"/>
      <c r="G73" s="1261"/>
      <c r="H73" s="1261"/>
      <c r="I73" s="1261"/>
      <c r="J73" s="1261"/>
      <c r="K73" s="1261"/>
      <c r="L73" s="1261"/>
      <c r="M73" s="1261"/>
      <c r="N73" s="1261"/>
      <c r="O73" s="1261"/>
      <c r="P73" s="1261"/>
      <c r="Q73" s="1261"/>
      <c r="R73" s="1261"/>
      <c r="S73" s="1261"/>
      <c r="T73" s="1261"/>
      <c r="U73" s="1261"/>
      <c r="V73" s="1261"/>
      <c r="W73" s="1261"/>
    </row>
    <row r="74" spans="5:23" ht="15" customHeight="1">
      <c r="E74" s="743"/>
      <c r="F74" s="210"/>
      <c r="G74" s="210"/>
      <c r="H74" s="210"/>
      <c r="I74" s="210"/>
      <c r="J74" s="210"/>
      <c r="K74" s="210"/>
      <c r="L74" s="210"/>
      <c r="M74" s="210"/>
      <c r="N74" s="210"/>
      <c r="O74" s="210"/>
      <c r="P74" s="210"/>
      <c r="Q74" s="210"/>
      <c r="R74" s="210"/>
      <c r="S74" s="210"/>
      <c r="T74" s="210"/>
      <c r="U74" s="210"/>
      <c r="V74" s="210"/>
      <c r="W74" s="210"/>
    </row>
    <row r="75" spans="5:23" ht="15" customHeight="1">
      <c r="E75" s="1259" t="s">
        <v>641</v>
      </c>
      <c r="F75" s="1259"/>
      <c r="G75" s="1259"/>
      <c r="H75" s="1259"/>
      <c r="I75" s="1259"/>
      <c r="J75" s="1259"/>
      <c r="K75" s="1259"/>
      <c r="L75" s="1259"/>
      <c r="M75" s="1259"/>
      <c r="N75" s="1259"/>
      <c r="O75" s="1259"/>
      <c r="P75" s="1259"/>
      <c r="Q75" s="1259"/>
      <c r="R75" s="1259"/>
      <c r="S75" s="1259"/>
      <c r="T75" s="1259"/>
      <c r="U75" s="1259"/>
      <c r="V75" s="1259"/>
      <c r="W75" s="1259"/>
    </row>
    <row r="76" spans="5:23" ht="17.100000000000001" customHeight="1">
      <c r="E76" s="1260" t="s">
        <v>646</v>
      </c>
      <c r="F76" s="1261"/>
      <c r="G76" s="1261"/>
      <c r="H76" s="1261"/>
      <c r="I76" s="1261"/>
      <c r="J76" s="1261"/>
      <c r="K76" s="1261"/>
      <c r="L76" s="1261"/>
      <c r="M76" s="1261"/>
      <c r="N76" s="1261"/>
      <c r="O76" s="1261"/>
      <c r="P76" s="1261"/>
      <c r="Q76" s="1261"/>
      <c r="R76" s="1261"/>
      <c r="S76" s="1261"/>
      <c r="T76" s="1261"/>
      <c r="U76" s="1261"/>
      <c r="V76" s="1261"/>
      <c r="W76" s="1261"/>
    </row>
    <row r="77" spans="5:23" ht="17.100000000000001" customHeight="1">
      <c r="E77" s="1260" t="s">
        <v>647</v>
      </c>
      <c r="F77" s="1261"/>
      <c r="G77" s="1261"/>
      <c r="H77" s="1261"/>
      <c r="I77" s="1261"/>
      <c r="J77" s="1261"/>
      <c r="K77" s="1261"/>
      <c r="L77" s="1261"/>
      <c r="M77" s="1261"/>
      <c r="N77" s="1261"/>
      <c r="O77" s="1261"/>
      <c r="P77" s="1261"/>
      <c r="Q77" s="1261"/>
      <c r="R77" s="1261"/>
      <c r="S77" s="1261"/>
      <c r="T77" s="1261"/>
      <c r="U77" s="1261"/>
      <c r="V77" s="1261"/>
      <c r="W77" s="1261"/>
    </row>
  </sheetData>
  <sheetProtection password="FA9C" sheet="1" objects="1" scenarios="1" formatColumns="0" formatRows="0"/>
  <dataConsolidate leftLabels="1"/>
  <mergeCells count="169">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73:W73"/>
    <mergeCell ref="P19:Q19"/>
    <mergeCell ref="W17:W18"/>
    <mergeCell ref="O17:R17"/>
    <mergeCell ref="K17:N17"/>
    <mergeCell ref="T19:U19"/>
    <mergeCell ref="S17:V17"/>
    <mergeCell ref="T18:U18"/>
    <mergeCell ref="L18:M18"/>
    <mergeCell ref="P18:Q18"/>
    <mergeCell ref="I21:I24"/>
    <mergeCell ref="J21:J24"/>
    <mergeCell ref="G21:G29"/>
    <mergeCell ref="H21:H24"/>
    <mergeCell ref="K44:K47"/>
    <mergeCell ref="L44:L46"/>
    <mergeCell ref="M44:M46"/>
    <mergeCell ref="N44:N46"/>
    <mergeCell ref="O44:O46"/>
    <mergeCell ref="P30:P31"/>
    <mergeCell ref="Q30:Q31"/>
    <mergeCell ref="M35:M37"/>
    <mergeCell ref="P21:P22"/>
    <mergeCell ref="Q21:Q22"/>
    <mergeCell ref="R21:R22"/>
    <mergeCell ref="S21:S22"/>
    <mergeCell ref="M30:M32"/>
    <mergeCell ref="N30:N32"/>
    <mergeCell ref="O30:O32"/>
    <mergeCell ref="K21:K24"/>
    <mergeCell ref="L21:L23"/>
    <mergeCell ref="M21:M23"/>
    <mergeCell ref="N21:N23"/>
    <mergeCell ref="O21:O23"/>
    <mergeCell ref="G30:G34"/>
    <mergeCell ref="H30:H33"/>
    <mergeCell ref="I30:I33"/>
    <mergeCell ref="I25:I28"/>
    <mergeCell ref="E75:W75"/>
    <mergeCell ref="E76:W76"/>
    <mergeCell ref="E77:W77"/>
    <mergeCell ref="E69:W69"/>
    <mergeCell ref="E70:W70"/>
    <mergeCell ref="E71:W71"/>
    <mergeCell ref="E72:W72"/>
    <mergeCell ref="J35:J38"/>
    <mergeCell ref="K35:K38"/>
    <mergeCell ref="L35:L37"/>
    <mergeCell ref="I44:I47"/>
    <mergeCell ref="J44:J47"/>
    <mergeCell ref="I49:I52"/>
    <mergeCell ref="J49:J52"/>
    <mergeCell ref="K49:K52"/>
    <mergeCell ref="D21:D29"/>
    <mergeCell ref="E21:E29"/>
    <mergeCell ref="F21:F29"/>
    <mergeCell ref="H58:H61"/>
    <mergeCell ref="N54:N56"/>
    <mergeCell ref="O54:O56"/>
    <mergeCell ref="M49:M51"/>
    <mergeCell ref="N49:N51"/>
    <mergeCell ref="O49:O51"/>
    <mergeCell ref="D35:D43"/>
    <mergeCell ref="E35:E43"/>
    <mergeCell ref="F35:F43"/>
    <mergeCell ref="G35:G43"/>
    <mergeCell ref="H35:H38"/>
    <mergeCell ref="I35:I38"/>
    <mergeCell ref="H25:H28"/>
    <mergeCell ref="H39:H42"/>
    <mergeCell ref="I39:I42"/>
    <mergeCell ref="D30:D34"/>
    <mergeCell ref="E30:E34"/>
    <mergeCell ref="F30:F34"/>
    <mergeCell ref="D44:D48"/>
    <mergeCell ref="E44:E48"/>
    <mergeCell ref="F44:F48"/>
    <mergeCell ref="G44:G48"/>
    <mergeCell ref="H44:H47"/>
    <mergeCell ref="D54:D62"/>
    <mergeCell ref="E54:E62"/>
    <mergeCell ref="F54:F62"/>
    <mergeCell ref="G54:G62"/>
    <mergeCell ref="H54:H57"/>
    <mergeCell ref="D49:D53"/>
    <mergeCell ref="E49:E53"/>
    <mergeCell ref="F49:F53"/>
    <mergeCell ref="G49:G53"/>
    <mergeCell ref="H49:H52"/>
    <mergeCell ref="Q58:Q59"/>
    <mergeCell ref="S25:S26"/>
    <mergeCell ref="P54:P55"/>
    <mergeCell ref="Q54:Q55"/>
    <mergeCell ref="R54:R55"/>
    <mergeCell ref="S54:S55"/>
    <mergeCell ref="P49:P50"/>
    <mergeCell ref="Q49:Q50"/>
    <mergeCell ref="R49:R50"/>
    <mergeCell ref="S49:S50"/>
    <mergeCell ref="P35:P36"/>
    <mergeCell ref="Q35:Q36"/>
    <mergeCell ref="R35:R36"/>
    <mergeCell ref="S35:S36"/>
    <mergeCell ref="R30:R31"/>
    <mergeCell ref="S30:S31"/>
    <mergeCell ref="S39:S40"/>
    <mergeCell ref="P44:P45"/>
    <mergeCell ref="Q44:Q45"/>
    <mergeCell ref="R44:R45"/>
    <mergeCell ref="S44:S45"/>
    <mergeCell ref="R58:R59"/>
    <mergeCell ref="S58:S59"/>
    <mergeCell ref="M39:M41"/>
    <mergeCell ref="N39:N41"/>
    <mergeCell ref="O39:O41"/>
    <mergeCell ref="P39:P40"/>
    <mergeCell ref="Q39:Q40"/>
    <mergeCell ref="I54:I57"/>
    <mergeCell ref="J54:J57"/>
    <mergeCell ref="K54:K57"/>
    <mergeCell ref="L54:L56"/>
    <mergeCell ref="L49:L51"/>
    <mergeCell ref="M54:M56"/>
    <mergeCell ref="J39:J42"/>
    <mergeCell ref="K39:K42"/>
    <mergeCell ref="L39:L41"/>
    <mergeCell ref="I58:I61"/>
    <mergeCell ref="J58:J61"/>
    <mergeCell ref="K58:K61"/>
    <mergeCell ref="L58:L60"/>
    <mergeCell ref="M58:M60"/>
    <mergeCell ref="N58:N60"/>
    <mergeCell ref="O58:O60"/>
    <mergeCell ref="P58:P59"/>
    <mergeCell ref="J30:J33"/>
    <mergeCell ref="K30:K33"/>
    <mergeCell ref="L30:L32"/>
    <mergeCell ref="L25:L27"/>
    <mergeCell ref="M25:M27"/>
    <mergeCell ref="N25:N27"/>
    <mergeCell ref="O25:O27"/>
    <mergeCell ref="P25:P26"/>
    <mergeCell ref="R39:R40"/>
    <mergeCell ref="Q25:Q26"/>
    <mergeCell ref="R25:R26"/>
    <mergeCell ref="N35:N37"/>
    <mergeCell ref="O35:O37"/>
    <mergeCell ref="J25:J28"/>
    <mergeCell ref="K25:K28"/>
  </mergeCells>
  <phoneticPr fontId="9" type="noConversion"/>
  <dataValidations xWindow="622" yWindow="221" count="7">
    <dataValidation allowBlank="1" showInputMessage="1" showErrorMessage="1" prompt="Для выбора выполните двойной щелчок левой клавиши мыши по соответствующей ячейке." sqref="G10:G12 G21:G22 K21:K22 O21:O22 S21:S22 G30:G31 K30:K31 O30:O31 S30:S31 G35:G36 K35:K36 O35:O36 S35:S36 G44:G45 K44:K45 O44:O45 S44:S45 G49:G50 K49:K50 O49:O50 S49:S50 G54:G55 K54:K55 O54:O55 S54:S55 G25:G26 K25:K26 O25:O26 S25:S26 G39:G40 K39:K40 O39:O40 S39:S40 G58:G59 K58:K59 O58:O59 S58: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N30:N32 N35:N37 N44:N46 N49:N51 N54:N56 N25:N27 N39:N41 N58:N60">
      <formula1>DESCRIPTION_TERRITORY</formula1>
    </dataValidation>
    <dataValidation allowBlank="1" showInputMessage="1" showErrorMessage="1" prompt="Выберите виды деятельности, выполнив двойной щелчок левой кнопки мыши по ячейке." sqref="F21 F30 F35 F44 F49 F54 F25:F26 F39:F40 F58:F59"/>
    <dataValidation type="textLength" operator="lessThanOrEqual" allowBlank="1" showInputMessage="1" showErrorMessage="1" errorTitle="Ошибка" error="Допускается ввод не более 900 символов!" sqref="V21:W21 R21:R22 J39 V30:W30 R30:R31 J25 V35:W35 R35:R36 J30 V44:W44 R44:R45 V49:W49 R49:R50 V54:W54 R54:R55 J21 V25:W25 R25:R26 J35 V39:W39 R39:R40 J54 V58:W58 R58:R59 J58">
      <formula1>900</formula1>
    </dataValidation>
    <dataValidation type="list" showInputMessage="1" showErrorMessage="1" errorTitle="Ошибка" error="Выберите значение из списка" sqref="J44">
      <formula1>name_rates_8_filter</formula1>
    </dataValidation>
    <dataValidation type="list" showInputMessage="1" showErrorMessage="1" errorTitle="Ошибка" error="Выберите значение из списка" sqref="J49">
      <formula1>name_rates_4_filter</formula1>
    </dataValidation>
    <dataValidation type="list" allowBlank="1" showInputMessage="1" showErrorMessage="1" errorTitle="Ошибка" error="Выберите значение из списка" prompt="Выберите значение из списка" sqref="E25:E26 E39:E40 E58:E59">
      <formula1>kind_group_rates_load_filter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T29"/>
  <sheetViews>
    <sheetView showGridLines="0" topLeftCell="E1" zoomScaleNormal="100" workbookViewId="0">
      <selection activeCell="G31" sqref="G31"/>
    </sheetView>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14" width="10.5703125" style="552"/>
    <col min="15" max="16384" width="10.5703125" style="491"/>
  </cols>
  <sheetData>
    <row r="1" spans="1:20" ht="3" customHeight="1">
      <c r="A1" s="558" t="s">
        <v>91</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row>
    <row r="5" spans="1:20" s="537" customFormat="1" ht="11.25" customHeight="1">
      <c r="A5" s="557"/>
      <c r="B5" s="557"/>
      <c r="C5" s="557"/>
      <c r="D5" s="557"/>
      <c r="F5" s="573" t="s">
        <v>90</v>
      </c>
      <c r="G5" s="585" t="s">
        <v>447</v>
      </c>
      <c r="H5" s="572" t="s">
        <v>438</v>
      </c>
      <c r="I5" s="1277"/>
      <c r="J5" s="557"/>
      <c r="K5" s="557"/>
      <c r="L5" s="557"/>
      <c r="M5" s="557"/>
      <c r="N5" s="557"/>
    </row>
    <row r="6" spans="1:20" s="537" customFormat="1" ht="12" customHeight="1">
      <c r="A6" s="557"/>
      <c r="B6" s="557"/>
      <c r="C6" s="557"/>
      <c r="D6" s="557"/>
      <c r="F6" s="574" t="s">
        <v>91</v>
      </c>
      <c r="G6" s="576">
        <v>2</v>
      </c>
      <c r="H6" s="577">
        <v>3</v>
      </c>
      <c r="I6" s="575">
        <v>4</v>
      </c>
      <c r="J6" s="557">
        <v>4</v>
      </c>
      <c r="K6" s="557"/>
      <c r="L6" s="557"/>
      <c r="M6" s="557"/>
      <c r="N6" s="557"/>
    </row>
    <row r="7" spans="1:20" s="537" customFormat="1" ht="18.75">
      <c r="A7" s="557"/>
      <c r="B7" s="557"/>
      <c r="C7" s="557"/>
      <c r="D7" s="557"/>
      <c r="F7" s="583">
        <v>1</v>
      </c>
      <c r="G7" s="599" t="s">
        <v>470</v>
      </c>
      <c r="H7" s="571" t="str">
        <f>IF(dateCh="","",dateCh)</f>
        <v>28.04.2023</v>
      </c>
      <c r="I7" s="548" t="s">
        <v>471</v>
      </c>
      <c r="J7" s="582"/>
      <c r="K7" s="557"/>
      <c r="L7" s="557"/>
      <c r="M7" s="557"/>
      <c r="N7" s="557"/>
    </row>
    <row r="8" spans="1:20" s="537" customFormat="1" ht="45">
      <c r="A8" s="1278">
        <v>1</v>
      </c>
      <c r="B8" s="557"/>
      <c r="C8" s="557"/>
      <c r="D8" s="557"/>
      <c r="F8" s="583" t="str">
        <f>"2." &amp;mergeValue(A8)</f>
        <v>2.1</v>
      </c>
      <c r="G8" s="599" t="s">
        <v>472</v>
      </c>
      <c r="H8" s="571" t="str">
        <f>IF('Перечень тарифов'!R21="","наименование отсутствует","" &amp; 'Перечень тарифов'!R21 &amp; "")</f>
        <v>наименование отсутствует</v>
      </c>
      <c r="I8" s="548" t="s">
        <v>565</v>
      </c>
      <c r="J8" s="582"/>
      <c r="K8" s="557"/>
      <c r="L8" s="557"/>
      <c r="M8" s="557"/>
      <c r="N8" s="557"/>
    </row>
    <row r="9" spans="1:20" s="537" customFormat="1" ht="78.75">
      <c r="A9" s="1278"/>
      <c r="B9" s="557"/>
      <c r="C9" s="557"/>
      <c r="D9" s="557"/>
      <c r="F9" s="583" t="str">
        <f>"3." &amp;mergeValue(A9)</f>
        <v>3.1</v>
      </c>
      <c r="G9" s="599" t="s">
        <v>473</v>
      </c>
      <c r="H9" s="571"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548" t="s">
        <v>563</v>
      </c>
      <c r="J9" s="582"/>
      <c r="K9" s="557"/>
      <c r="L9" s="557"/>
      <c r="M9" s="557"/>
      <c r="N9" s="557"/>
    </row>
    <row r="10" spans="1:20" s="537" customFormat="1" ht="22.5">
      <c r="A10" s="1278"/>
      <c r="B10" s="557"/>
      <c r="C10" s="557"/>
      <c r="D10" s="557"/>
      <c r="F10" s="583" t="str">
        <f>"4."&amp;mergeValue(A10)</f>
        <v>4.1</v>
      </c>
      <c r="G10" s="599" t="s">
        <v>474</v>
      </c>
      <c r="H10" s="572" t="s">
        <v>448</v>
      </c>
      <c r="I10" s="548"/>
      <c r="J10" s="582"/>
      <c r="K10" s="557"/>
      <c r="L10" s="557"/>
      <c r="M10" s="557"/>
      <c r="N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row>
    <row r="12" spans="1:20" s="537" customFormat="1" ht="22.5">
      <c r="A12" s="1278"/>
      <c r="B12" s="1278"/>
      <c r="C12" s="1278">
        <v>1</v>
      </c>
      <c r="D12" s="590"/>
      <c r="F12" s="583" t="str">
        <f>"4."&amp;mergeValue(A12) &amp;"."&amp;mergeValue(B12)&amp;"."&amp;mergeValue(C12)</f>
        <v>4.1.1.1</v>
      </c>
      <c r="G12" s="589" t="s">
        <v>475</v>
      </c>
      <c r="H12" s="571" t="str">
        <f>IF(Территории!H13="","","" &amp; Территории!H13 &amp; "")</f>
        <v>город Апатиты</v>
      </c>
      <c r="I12" s="548" t="s">
        <v>478</v>
      </c>
      <c r="J12" s="582"/>
      <c r="K12" s="557"/>
      <c r="L12" s="557"/>
      <c r="M12" s="557"/>
      <c r="N12" s="557"/>
    </row>
    <row r="13" spans="1:20" s="537" customFormat="1" ht="56.25">
      <c r="A13" s="1278"/>
      <c r="B13" s="1278"/>
      <c r="C13" s="1278"/>
      <c r="D13" s="590">
        <v>1</v>
      </c>
      <c r="F13" s="583" t="str">
        <f>"4."&amp;mergeValue(A13) &amp;"."&amp;mergeValue(B13)&amp;"."&amp;mergeValue(C13)&amp;"."&amp;mergeValue(D13)</f>
        <v>4.1.1.1.1</v>
      </c>
      <c r="G13" s="600" t="s">
        <v>476</v>
      </c>
      <c r="H13" s="571" t="str">
        <f>IF(Территории!R14="","","" &amp; Территории!R14 &amp; "")</f>
        <v>город Апатиты (47519000)</v>
      </c>
      <c r="I13" s="1186" t="s">
        <v>566</v>
      </c>
      <c r="J13" s="582"/>
      <c r="K13" s="557"/>
      <c r="L13" s="557"/>
      <c r="M13" s="557"/>
      <c r="N13" s="557"/>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1090" customFormat="1" ht="45">
      <c r="A18" s="1278">
        <v>2</v>
      </c>
      <c r="B18" s="1095"/>
      <c r="C18" s="1095"/>
      <c r="D18" s="1095"/>
      <c r="F18" s="1117" t="str">
        <f>"2." &amp;mergeValue(A18)</f>
        <v>2.2</v>
      </c>
      <c r="G18" s="1126" t="s">
        <v>472</v>
      </c>
      <c r="H18" s="1188" t="str">
        <f>IF('Перечень тарифов'!R25="","наименование отсутствует","" &amp; 'Перечень тарифов'!R25 &amp; "")</f>
        <v>наименование отсутствует</v>
      </c>
      <c r="I18" s="1091" t="s">
        <v>565</v>
      </c>
      <c r="J18" s="1116"/>
      <c r="K18" s="1095"/>
      <c r="L18" s="1095"/>
      <c r="M18" s="1095"/>
      <c r="N18" s="1095"/>
      <c r="O18" s="1095"/>
      <c r="P18" s="1095"/>
      <c r="Q18" s="1095"/>
      <c r="R18" s="1095"/>
      <c r="S18" s="1095"/>
      <c r="T18" s="1095"/>
    </row>
    <row r="19" spans="1:20" s="1090" customFormat="1" ht="78.75">
      <c r="A19" s="1278"/>
      <c r="B19" s="1095"/>
      <c r="C19" s="1095"/>
      <c r="D19" s="1095"/>
      <c r="F19" s="1117" t="str">
        <f>"3." &amp;mergeValue(A19)</f>
        <v>3.2</v>
      </c>
      <c r="G19" s="1126" t="s">
        <v>473</v>
      </c>
      <c r="H19" s="1188"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9" s="1091" t="s">
        <v>563</v>
      </c>
      <c r="J19" s="1116"/>
      <c r="K19" s="1095"/>
      <c r="L19" s="1095"/>
      <c r="M19" s="1095"/>
      <c r="N19" s="1095"/>
      <c r="O19" s="1095"/>
      <c r="P19" s="1095"/>
      <c r="Q19" s="1095"/>
      <c r="R19" s="1095"/>
      <c r="S19" s="1095"/>
      <c r="T19" s="1095"/>
    </row>
    <row r="20" spans="1:20" s="1090" customFormat="1" ht="22.5">
      <c r="A20" s="1278"/>
      <c r="B20" s="1095"/>
      <c r="C20" s="1095"/>
      <c r="D20" s="1095"/>
      <c r="F20" s="1117" t="str">
        <f>"4."&amp;mergeValue(A20)</f>
        <v>4.2</v>
      </c>
      <c r="G20" s="1126" t="s">
        <v>474</v>
      </c>
      <c r="H20" s="1192" t="s">
        <v>448</v>
      </c>
      <c r="I20" s="1091"/>
      <c r="J20" s="1116"/>
      <c r="K20" s="1095"/>
      <c r="L20" s="1095"/>
      <c r="M20" s="1095"/>
      <c r="N20" s="1095"/>
      <c r="O20" s="1095"/>
      <c r="P20" s="1095"/>
      <c r="Q20" s="1095"/>
      <c r="R20" s="1095"/>
      <c r="S20" s="1095"/>
      <c r="T20" s="1095"/>
    </row>
    <row r="21" spans="1:20" s="1090" customFormat="1" ht="18.75">
      <c r="A21" s="1278"/>
      <c r="B21" s="1278">
        <v>1</v>
      </c>
      <c r="C21" s="1185"/>
      <c r="D21" s="1185"/>
      <c r="F21" s="1117" t="str">
        <f>"4."&amp;mergeValue(A21) &amp;"."&amp;mergeValue(B21)</f>
        <v>4.2.1</v>
      </c>
      <c r="G21" s="1112" t="s">
        <v>567</v>
      </c>
      <c r="H21" s="1188" t="str">
        <f>IF(region_name="","",region_name)</f>
        <v>Мурманская область</v>
      </c>
      <c r="I21" s="1091" t="s">
        <v>477</v>
      </c>
      <c r="J21" s="1116"/>
      <c r="K21" s="1095"/>
      <c r="L21" s="1095"/>
      <c r="M21" s="1095"/>
      <c r="N21" s="1095"/>
      <c r="O21" s="1095"/>
      <c r="P21" s="1095"/>
      <c r="Q21" s="1095"/>
      <c r="R21" s="1095"/>
      <c r="S21" s="1095"/>
      <c r="T21" s="1095"/>
    </row>
    <row r="22" spans="1:20" s="1090" customFormat="1" ht="22.5">
      <c r="A22" s="1278"/>
      <c r="B22" s="1278"/>
      <c r="C22" s="1278">
        <v>1</v>
      </c>
      <c r="D22" s="1185"/>
      <c r="F22" s="1117" t="str">
        <f>"4."&amp;mergeValue(A22) &amp;"."&amp;mergeValue(B22)&amp;"."&amp;mergeValue(C22)</f>
        <v>4.2.1.1</v>
      </c>
      <c r="G22" s="1121" t="s">
        <v>475</v>
      </c>
      <c r="H22" s="1188" t="str">
        <f>IF(Территории!H13="","","" &amp; Территории!H13 &amp; "")</f>
        <v>город Апатиты</v>
      </c>
      <c r="I22" s="1091" t="s">
        <v>478</v>
      </c>
      <c r="J22" s="1116"/>
      <c r="K22" s="1095"/>
      <c r="L22" s="1095"/>
      <c r="M22" s="1095"/>
      <c r="N22" s="1095"/>
      <c r="O22" s="1095"/>
      <c r="P22" s="1095"/>
      <c r="Q22" s="1095"/>
      <c r="R22" s="1095"/>
      <c r="S22" s="1095"/>
      <c r="T22" s="1095"/>
    </row>
    <row r="23" spans="1:20" s="1090" customFormat="1" ht="56.25">
      <c r="A23" s="1278"/>
      <c r="B23" s="1278"/>
      <c r="C23" s="1278"/>
      <c r="D23" s="1185">
        <v>1</v>
      </c>
      <c r="F23" s="1117" t="str">
        <f>"4."&amp;mergeValue(A23) &amp;"."&amp;mergeValue(B23)&amp;"."&amp;mergeValue(C23)&amp;"."&amp;mergeValue(D23)</f>
        <v>4.2.1.1.1</v>
      </c>
      <c r="G23" s="1129" t="s">
        <v>476</v>
      </c>
      <c r="H23" s="1188" t="str">
        <f>IF(Территории!R14="","","" &amp; Территории!R14 &amp; "")</f>
        <v>город Апатиты (47519000)</v>
      </c>
      <c r="I23" s="1186" t="s">
        <v>566</v>
      </c>
      <c r="J23" s="1116"/>
      <c r="K23" s="1095"/>
      <c r="L23" s="1095"/>
      <c r="M23" s="1095"/>
      <c r="N23" s="1095"/>
      <c r="O23" s="1095"/>
      <c r="P23" s="1095"/>
      <c r="Q23" s="1095"/>
      <c r="R23" s="1095"/>
      <c r="S23" s="1095"/>
      <c r="T23" s="1095"/>
    </row>
    <row r="24" spans="1:20" s="1090" customFormat="1" ht="22.5">
      <c r="A24" s="1278"/>
      <c r="B24" s="1095">
        <v>2</v>
      </c>
      <c r="C24" s="1095"/>
      <c r="D24" s="1095"/>
      <c r="F24" s="1117" t="str">
        <f>"4."&amp;mergeValue(A24)</f>
        <v>4.2</v>
      </c>
      <c r="G24" s="1126" t="s">
        <v>474</v>
      </c>
      <c r="H24" s="1192" t="s">
        <v>448</v>
      </c>
      <c r="I24" s="1091"/>
      <c r="J24" s="1116"/>
      <c r="K24" s="1095"/>
      <c r="L24" s="1095"/>
      <c r="M24" s="1095"/>
      <c r="N24" s="1095"/>
      <c r="O24" s="1095"/>
      <c r="P24" s="1095"/>
      <c r="Q24" s="1095"/>
      <c r="R24" s="1095"/>
      <c r="S24" s="1095"/>
      <c r="T24" s="1095"/>
    </row>
    <row r="25" spans="1:20" s="1090" customFormat="1" ht="18.75">
      <c r="A25" s="1278"/>
      <c r="B25" s="1278">
        <v>2</v>
      </c>
      <c r="C25" s="1185"/>
      <c r="D25" s="1185"/>
      <c r="F25" s="1117" t="str">
        <f>"4."&amp;mergeValue(A25) &amp;"."&amp;mergeValue(B25)</f>
        <v>4.2.2</v>
      </c>
      <c r="G25" s="1112" t="s">
        <v>567</v>
      </c>
      <c r="H25" s="1188" t="str">
        <f>IF(region_name="","",region_name)</f>
        <v>Мурманская область</v>
      </c>
      <c r="I25" s="1091" t="s">
        <v>477</v>
      </c>
      <c r="J25" s="1116"/>
      <c r="K25" s="1095"/>
      <c r="L25" s="1095"/>
      <c r="M25" s="1095"/>
      <c r="N25" s="1095"/>
      <c r="O25" s="1095"/>
      <c r="P25" s="1095"/>
      <c r="Q25" s="1095"/>
      <c r="R25" s="1095"/>
      <c r="S25" s="1095"/>
      <c r="T25" s="1095"/>
    </row>
    <row r="26" spans="1:20" s="1090" customFormat="1" ht="22.5">
      <c r="A26" s="1278"/>
      <c r="B26" s="1278"/>
      <c r="C26" s="1278">
        <v>1</v>
      </c>
      <c r="D26" s="1185"/>
      <c r="F26" s="1117" t="str">
        <f>"4."&amp;mergeValue(A26) &amp;"."&amp;mergeValue(B26)&amp;"."&amp;mergeValue(C26)</f>
        <v>4.2.2.1</v>
      </c>
      <c r="G26" s="1121" t="s">
        <v>475</v>
      </c>
      <c r="H26" s="1188" t="str">
        <f>IF(Территории!H16="","","" &amp; Территории!H16 &amp; "")</f>
        <v>город Кировск</v>
      </c>
      <c r="I26" s="1091" t="s">
        <v>478</v>
      </c>
      <c r="J26" s="1116"/>
      <c r="K26" s="1095"/>
      <c r="L26" s="1095"/>
      <c r="M26" s="1095"/>
      <c r="N26" s="1095"/>
      <c r="O26" s="1095"/>
      <c r="P26" s="1095"/>
      <c r="Q26" s="1095"/>
      <c r="R26" s="1095"/>
      <c r="S26" s="1095"/>
      <c r="T26" s="1095"/>
    </row>
    <row r="27" spans="1:20" s="1090" customFormat="1" ht="56.25">
      <c r="A27" s="1278"/>
      <c r="B27" s="1278"/>
      <c r="C27" s="1278"/>
      <c r="D27" s="1185">
        <v>1</v>
      </c>
      <c r="F27" s="1117" t="str">
        <f>"4."&amp;mergeValue(A27) &amp;"."&amp;mergeValue(B27)&amp;"."&amp;mergeValue(C27)&amp;"."&amp;mergeValue(D27)</f>
        <v>4.2.2.1.1</v>
      </c>
      <c r="G27" s="1129" t="s">
        <v>476</v>
      </c>
      <c r="H27" s="1188" t="str">
        <f>IF(Территории!R17="","","" &amp; Территории!R17 &amp; "")</f>
        <v>город Кировск (47522000)</v>
      </c>
      <c r="I27" s="1186" t="s">
        <v>566</v>
      </c>
      <c r="J27" s="1116"/>
      <c r="K27" s="1095"/>
      <c r="L27" s="1095"/>
      <c r="M27" s="1095"/>
      <c r="N27" s="1095"/>
      <c r="O27" s="1095"/>
      <c r="P27" s="1095"/>
      <c r="Q27" s="1095"/>
      <c r="R27" s="1095"/>
      <c r="S27" s="1095"/>
      <c r="T27" s="1095"/>
    </row>
    <row r="28" spans="1:20" s="580" customFormat="1" ht="3" customHeight="1">
      <c r="A28" s="581"/>
      <c r="B28" s="581"/>
      <c r="C28" s="581"/>
      <c r="D28" s="581"/>
      <c r="F28" s="592"/>
      <c r="G28" s="593"/>
      <c r="H28" s="594"/>
      <c r="I28" s="595"/>
      <c r="J28" s="581"/>
      <c r="K28" s="581"/>
      <c r="L28" s="581"/>
      <c r="M28" s="581"/>
      <c r="N28" s="581"/>
    </row>
    <row r="29" spans="1:20" s="580" customFormat="1" ht="15" customHeight="1">
      <c r="A29" s="581"/>
      <c r="B29" s="581"/>
      <c r="C29" s="581"/>
      <c r="D29" s="581"/>
      <c r="F29" s="579"/>
      <c r="G29" s="1273" t="s">
        <v>568</v>
      </c>
      <c r="H29" s="1273"/>
      <c r="I29" s="561"/>
      <c r="J29" s="581"/>
      <c r="K29" s="581"/>
      <c r="L29" s="581"/>
      <c r="M29" s="581"/>
      <c r="N29" s="581"/>
    </row>
  </sheetData>
  <sheetProtection password="FA9C" sheet="1" objects="1" scenarios="1" formatColumns="0" formatRows="0"/>
  <mergeCells count="14">
    <mergeCell ref="G29:H29"/>
    <mergeCell ref="F2:H2"/>
    <mergeCell ref="F4:H4"/>
    <mergeCell ref="I4:I5"/>
    <mergeCell ref="A18:A27"/>
    <mergeCell ref="B21:B23"/>
    <mergeCell ref="C22:C23"/>
    <mergeCell ref="B25:B27"/>
    <mergeCell ref="A8:A17"/>
    <mergeCell ref="B11:B13"/>
    <mergeCell ref="C12:C13"/>
    <mergeCell ref="B15:B17"/>
    <mergeCell ref="C16:C17"/>
    <mergeCell ref="C26:C27"/>
  </mergeCells>
  <dataValidations count="1">
    <dataValidation type="textLength" operator="lessThanOrEqual" allowBlank="1" showInputMessage="1" showErrorMessage="1" errorTitle="Ошибка" error="Допускается ввод не более 900 символов!" sqref="I28:I2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J41"/>
  <sheetViews>
    <sheetView showGridLines="0" topLeftCell="I26" zoomScaleNormal="100" workbookViewId="0">
      <selection activeCell="O29" sqref="O29:V29"/>
    </sheetView>
  </sheetViews>
  <sheetFormatPr defaultColWidth="10.5703125" defaultRowHeight="14.25"/>
  <cols>
    <col min="1" max="6" width="10.5703125" style="552" hidden="1" customWidth="1"/>
    <col min="7" max="8" width="9.140625" style="558" hidden="1" customWidth="1"/>
    <col min="9" max="9" width="3.7109375" style="499" customWidth="1"/>
    <col min="10" max="11" width="3.7109375" style="498" customWidth="1"/>
    <col min="12" max="12" width="12.7109375" style="491" customWidth="1"/>
    <col min="13" max="13" width="44.7109375" style="491" customWidth="1"/>
    <col min="14" max="14" width="1.7109375" style="491" hidden="1" customWidth="1"/>
    <col min="15" max="15" width="29.7109375" style="491" customWidth="1"/>
    <col min="16" max="17" width="23.7109375" style="491" hidden="1" customWidth="1"/>
    <col min="18" max="18" width="11.7109375" style="491" customWidth="1"/>
    <col min="19" max="19" width="3.7109375" style="491" customWidth="1"/>
    <col min="20" max="20" width="11.7109375" style="491" customWidth="1"/>
    <col min="21" max="21" width="8.5703125" style="491" hidden="1" customWidth="1"/>
    <col min="22" max="22" width="4.7109375" style="491" customWidth="1"/>
    <col min="23" max="23" width="115.7109375" style="491" customWidth="1"/>
    <col min="24" max="25" width="10.5703125" style="552"/>
    <col min="26" max="26" width="11.140625" style="552" customWidth="1"/>
    <col min="27" max="28" width="10.5703125" style="552"/>
    <col min="29" max="16384" width="10.5703125" style="491"/>
  </cols>
  <sheetData>
    <row r="1" spans="1:28" hidden="1">
      <c r="Q1" s="550"/>
      <c r="R1" s="550"/>
    </row>
    <row r="2" spans="1:28" hidden="1">
      <c r="U2" s="550"/>
    </row>
    <row r="3" spans="1:28" hidden="1"/>
    <row r="4" spans="1:28" ht="3" customHeight="1">
      <c r="J4" s="497"/>
      <c r="K4" s="497"/>
      <c r="L4" s="492"/>
      <c r="M4" s="492"/>
      <c r="N4" s="492"/>
      <c r="O4" s="500"/>
      <c r="P4" s="500"/>
      <c r="Q4" s="500"/>
      <c r="R4" s="500"/>
      <c r="S4" s="500"/>
      <c r="T4" s="500"/>
      <c r="U4" s="500"/>
    </row>
    <row r="5" spans="1:28" ht="26.1" customHeight="1">
      <c r="J5" s="497"/>
      <c r="K5" s="497"/>
      <c r="L5" s="1310" t="s">
        <v>714</v>
      </c>
      <c r="M5" s="1310"/>
      <c r="N5" s="1310"/>
      <c r="O5" s="1310"/>
      <c r="P5" s="1310"/>
      <c r="Q5" s="1310"/>
      <c r="R5" s="1310"/>
      <c r="S5" s="1310"/>
      <c r="T5" s="1310"/>
      <c r="U5" s="631"/>
    </row>
    <row r="6" spans="1:28" ht="3" customHeight="1">
      <c r="J6" s="497"/>
      <c r="K6" s="497"/>
      <c r="L6" s="492"/>
      <c r="M6" s="492"/>
      <c r="N6" s="492"/>
      <c r="O6" s="496"/>
      <c r="P6" s="496"/>
      <c r="Q6" s="496"/>
      <c r="R6" s="496"/>
      <c r="S6" s="496"/>
      <c r="T6" s="496"/>
      <c r="U6" s="496"/>
      <c r="V6" s="500"/>
    </row>
    <row r="7" spans="1:28"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28" s="537" customFormat="1" ht="18.75">
      <c r="A8" s="557"/>
      <c r="B8" s="557"/>
      <c r="C8" s="557"/>
      <c r="D8" s="557"/>
      <c r="E8" s="557"/>
      <c r="F8" s="557"/>
      <c r="G8" s="557"/>
      <c r="H8" s="557"/>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549"/>
      <c r="V8" s="549"/>
      <c r="W8" s="487"/>
      <c r="X8" s="557"/>
      <c r="Y8" s="557"/>
      <c r="Z8" s="557"/>
      <c r="AA8" s="557"/>
      <c r="AB8" s="557"/>
    </row>
    <row r="9" spans="1:28" s="537" customFormat="1" ht="18.75">
      <c r="A9" s="557"/>
      <c r="B9" s="557"/>
      <c r="C9" s="557"/>
      <c r="D9" s="557"/>
      <c r="E9" s="557"/>
      <c r="F9" s="557"/>
      <c r="G9" s="557"/>
      <c r="H9" s="557"/>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549"/>
      <c r="V9" s="549"/>
      <c r="W9" s="487"/>
      <c r="X9" s="557"/>
      <c r="Y9" s="557"/>
      <c r="Z9" s="557"/>
      <c r="AA9" s="557"/>
      <c r="AB9" s="557"/>
    </row>
    <row r="10" spans="1:28" s="744" customFormat="1" ht="5.25" hidden="1">
      <c r="A10" s="1115"/>
      <c r="B10" s="1115"/>
      <c r="C10" s="1115"/>
      <c r="D10" s="1115"/>
      <c r="E10" s="1115"/>
      <c r="F10" s="1115"/>
      <c r="G10" s="1115"/>
      <c r="H10" s="1115"/>
      <c r="L10" s="1133"/>
      <c r="M10" s="1039"/>
      <c r="O10" s="1313"/>
      <c r="P10" s="1313"/>
      <c r="Q10" s="1313"/>
      <c r="R10" s="1313"/>
      <c r="S10" s="1313"/>
      <c r="T10" s="1313"/>
      <c r="U10" s="778"/>
      <c r="V10" s="778"/>
      <c r="X10" s="1115"/>
      <c r="Y10" s="1115"/>
      <c r="Z10" s="1115"/>
      <c r="AA10" s="1115"/>
      <c r="AB10" s="1115"/>
    </row>
    <row r="11" spans="1:28" s="537" customFormat="1" ht="11.25" hidden="1">
      <c r="A11" s="557"/>
      <c r="B11" s="557"/>
      <c r="C11" s="557"/>
      <c r="D11" s="557"/>
      <c r="E11" s="557"/>
      <c r="F11" s="557"/>
      <c r="G11" s="557"/>
      <c r="H11" s="557"/>
      <c r="L11" s="1311"/>
      <c r="M11" s="1311"/>
      <c r="N11" s="534"/>
      <c r="O11" s="549"/>
      <c r="P11" s="549"/>
      <c r="Q11" s="549"/>
      <c r="R11" s="549"/>
      <c r="S11" s="549"/>
      <c r="T11" s="549"/>
      <c r="U11" s="555" t="s">
        <v>370</v>
      </c>
      <c r="X11" s="557"/>
      <c r="Y11" s="557"/>
      <c r="Z11" s="557"/>
      <c r="AA11" s="557"/>
      <c r="AB11" s="557"/>
    </row>
    <row r="12" spans="1:28">
      <c r="J12" s="497"/>
      <c r="K12" s="497"/>
      <c r="L12" s="492"/>
      <c r="M12" s="492"/>
      <c r="N12" s="470"/>
      <c r="O12" s="1315"/>
      <c r="P12" s="1315"/>
      <c r="Q12" s="1315"/>
      <c r="R12" s="1315"/>
      <c r="S12" s="1315"/>
      <c r="T12" s="1315"/>
      <c r="U12" s="1315"/>
    </row>
    <row r="13" spans="1:28">
      <c r="J13" s="497"/>
      <c r="K13" s="497"/>
      <c r="L13" s="1224" t="s">
        <v>444</v>
      </c>
      <c r="M13" s="1224"/>
      <c r="N13" s="1224"/>
      <c r="O13" s="1224"/>
      <c r="P13" s="1224"/>
      <c r="Q13" s="1224"/>
      <c r="R13" s="1224"/>
      <c r="S13" s="1224"/>
      <c r="T13" s="1224"/>
      <c r="U13" s="1224"/>
      <c r="V13" s="1224"/>
      <c r="W13" s="1224" t="s">
        <v>445</v>
      </c>
    </row>
    <row r="14" spans="1:28" ht="14.25" customHeight="1">
      <c r="J14" s="497"/>
      <c r="K14" s="497"/>
      <c r="L14" s="1296" t="s">
        <v>90</v>
      </c>
      <c r="M14" s="1296" t="s">
        <v>599</v>
      </c>
      <c r="N14" s="628"/>
      <c r="O14" s="1297" t="s">
        <v>601</v>
      </c>
      <c r="P14" s="1298"/>
      <c r="Q14" s="1298"/>
      <c r="R14" s="1298"/>
      <c r="S14" s="1298"/>
      <c r="T14" s="1299"/>
      <c r="U14" s="1307" t="s">
        <v>338</v>
      </c>
      <c r="V14" s="1293" t="s">
        <v>273</v>
      </c>
      <c r="W14" s="1224"/>
    </row>
    <row r="15" spans="1:28" ht="14.25" customHeight="1">
      <c r="J15" s="497"/>
      <c r="K15" s="497"/>
      <c r="L15" s="1296"/>
      <c r="M15" s="1296"/>
      <c r="N15" s="629"/>
      <c r="O15" s="1302" t="s">
        <v>575</v>
      </c>
      <c r="P15" s="1300" t="s">
        <v>269</v>
      </c>
      <c r="Q15" s="1301"/>
      <c r="R15" s="1304" t="s">
        <v>612</v>
      </c>
      <c r="S15" s="1305"/>
      <c r="T15" s="1306"/>
      <c r="U15" s="1308"/>
      <c r="V15" s="1294"/>
      <c r="W15" s="1224"/>
    </row>
    <row r="16" spans="1:28" ht="33.75" customHeight="1">
      <c r="J16" s="497"/>
      <c r="K16" s="497"/>
      <c r="L16" s="1296"/>
      <c r="M16" s="1296"/>
      <c r="N16" s="630"/>
      <c r="O16" s="1303"/>
      <c r="P16" s="503" t="s">
        <v>576</v>
      </c>
      <c r="Q16" s="503" t="s">
        <v>6</v>
      </c>
      <c r="R16" s="504" t="s">
        <v>272</v>
      </c>
      <c r="S16" s="1291" t="s">
        <v>271</v>
      </c>
      <c r="T16" s="1292"/>
      <c r="U16" s="1309"/>
      <c r="V16" s="1295"/>
      <c r="W16" s="1224"/>
    </row>
    <row r="17" spans="1:36">
      <c r="J17" s="497"/>
      <c r="K17" s="536">
        <v>1</v>
      </c>
      <c r="L17" s="614" t="s">
        <v>91</v>
      </c>
      <c r="M17" s="614" t="s">
        <v>47</v>
      </c>
      <c r="N17" s="616" t="str">
        <f ca="1">OFFSET(N17,0,-1)</f>
        <v>2</v>
      </c>
      <c r="O17" s="615">
        <f ca="1">OFFSET(O17,0,-1)+1</f>
        <v>3</v>
      </c>
      <c r="P17" s="615">
        <f ca="1">OFFSET(P17,0,-1)+1</f>
        <v>4</v>
      </c>
      <c r="Q17" s="615">
        <f ca="1">OFFSET(Q17,0,-1)+1</f>
        <v>5</v>
      </c>
      <c r="R17" s="615">
        <f ca="1">OFFSET(R17,0,-1)+1</f>
        <v>6</v>
      </c>
      <c r="S17" s="1312">
        <f ca="1">OFFSET(S17,0,-1)+1</f>
        <v>7</v>
      </c>
      <c r="T17" s="1312"/>
      <c r="U17" s="615">
        <f ca="1">OFFSET(U17,0,-2)+1</f>
        <v>8</v>
      </c>
      <c r="V17" s="616">
        <f ca="1">OFFSET(V17,0,-1)</f>
        <v>8</v>
      </c>
      <c r="W17" s="615">
        <f ca="1">OFFSET(W17,0,-1)+1</f>
        <v>9</v>
      </c>
    </row>
    <row r="18" spans="1:36" ht="51.75" customHeight="1">
      <c r="A18" s="1279">
        <v>1</v>
      </c>
      <c r="B18" s="793"/>
      <c r="C18" s="793"/>
      <c r="D18" s="793"/>
      <c r="E18" s="794"/>
      <c r="F18" s="795"/>
      <c r="G18" s="795"/>
      <c r="H18" s="795"/>
      <c r="I18" s="796"/>
      <c r="J18" s="791"/>
      <c r="K18" s="798"/>
      <c r="L18" s="560">
        <f>mergeValue(A18)</f>
        <v>1</v>
      </c>
      <c r="M18" s="608" t="s">
        <v>19</v>
      </c>
      <c r="N18" s="613"/>
      <c r="O18" s="1316" t="str">
        <f>IF('Перечень тарифов'!J21="","","" &amp; 'Перечень тарифов'!J21 &amp; "")</f>
        <v>одноставочный тариф на тепловую энергию, для потребителей ПАО "ТГК-1", получающих тепловую энергию на коллекторах в воде</v>
      </c>
      <c r="P18" s="1316"/>
      <c r="Q18" s="1316"/>
      <c r="R18" s="1316"/>
      <c r="S18" s="1316"/>
      <c r="T18" s="1316"/>
      <c r="U18" s="1316"/>
      <c r="V18" s="1316"/>
      <c r="W18" s="597" t="s">
        <v>715</v>
      </c>
      <c r="Y18" s="556"/>
      <c r="Z18" s="556" t="str">
        <f t="shared" ref="Z18:Z39" si="0">IF(M18="","",M18 )</f>
        <v>Наименование тарифа</v>
      </c>
      <c r="AA18" s="556"/>
      <c r="AB18" s="556"/>
    </row>
    <row r="19" spans="1:36" hidden="1">
      <c r="A19" s="1279"/>
      <c r="B19" s="1279">
        <v>1</v>
      </c>
      <c r="C19" s="793"/>
      <c r="D19" s="793"/>
      <c r="E19" s="795"/>
      <c r="F19" s="795"/>
      <c r="G19" s="795"/>
      <c r="H19" s="795"/>
      <c r="I19" s="790"/>
      <c r="J19" s="789"/>
      <c r="K19" s="792"/>
      <c r="L19" s="560" t="str">
        <f>mergeValue(A19) &amp;"."&amp; mergeValue(B19)</f>
        <v>1.1</v>
      </c>
      <c r="M19" s="514"/>
      <c r="N19" s="613"/>
      <c r="O19" s="1316"/>
      <c r="P19" s="1316"/>
      <c r="Q19" s="1316"/>
      <c r="R19" s="1316"/>
      <c r="S19" s="1316"/>
      <c r="T19" s="1316"/>
      <c r="U19" s="1316"/>
      <c r="V19" s="1316"/>
      <c r="W19" s="597"/>
      <c r="Y19" s="556"/>
      <c r="Z19" s="556" t="str">
        <f t="shared" si="0"/>
        <v/>
      </c>
      <c r="AA19" s="556"/>
      <c r="AB19" s="556"/>
    </row>
    <row r="20" spans="1:36" hidden="1">
      <c r="A20" s="1279"/>
      <c r="B20" s="1279"/>
      <c r="C20" s="1279">
        <v>1</v>
      </c>
      <c r="D20" s="793"/>
      <c r="E20" s="795"/>
      <c r="F20" s="795"/>
      <c r="G20" s="795"/>
      <c r="H20" s="795"/>
      <c r="I20" s="797"/>
      <c r="J20" s="789"/>
      <c r="K20" s="792"/>
      <c r="L20" s="560" t="str">
        <f>mergeValue(A20) &amp;"."&amp; mergeValue(B20)&amp;"."&amp; mergeValue(C20)</f>
        <v>1.1.1</v>
      </c>
      <c r="M20" s="515"/>
      <c r="N20" s="613"/>
      <c r="O20" s="1316"/>
      <c r="P20" s="1316"/>
      <c r="Q20" s="1316"/>
      <c r="R20" s="1316"/>
      <c r="S20" s="1316"/>
      <c r="T20" s="1316"/>
      <c r="U20" s="1316"/>
      <c r="V20" s="1316"/>
      <c r="W20" s="597"/>
      <c r="Y20" s="556"/>
      <c r="Z20" s="556" t="str">
        <f t="shared" si="0"/>
        <v/>
      </c>
      <c r="AA20" s="556"/>
      <c r="AB20" s="556"/>
    </row>
    <row r="21" spans="1:36" hidden="1">
      <c r="A21" s="1279"/>
      <c r="B21" s="1279"/>
      <c r="C21" s="1279"/>
      <c r="D21" s="1279">
        <v>1</v>
      </c>
      <c r="E21" s="795"/>
      <c r="F21" s="795"/>
      <c r="G21" s="795"/>
      <c r="H21" s="795"/>
      <c r="I21" s="797"/>
      <c r="J21" s="789"/>
      <c r="K21" s="792"/>
      <c r="L21" s="560" t="str">
        <f>mergeValue(A21) &amp;"."&amp; mergeValue(B21)&amp;"."&amp; mergeValue(C21)&amp;"."&amp; mergeValue(D21)</f>
        <v>1.1.1.1</v>
      </c>
      <c r="M21" s="516"/>
      <c r="N21" s="613"/>
      <c r="O21" s="1316"/>
      <c r="P21" s="1316"/>
      <c r="Q21" s="1316"/>
      <c r="R21" s="1316"/>
      <c r="S21" s="1316"/>
      <c r="T21" s="1316"/>
      <c r="U21" s="1316"/>
      <c r="V21" s="1316"/>
      <c r="W21" s="597"/>
      <c r="Y21" s="556"/>
      <c r="Z21" s="556" t="str">
        <f t="shared" si="0"/>
        <v/>
      </c>
      <c r="AA21" s="556"/>
      <c r="AB21" s="556"/>
    </row>
    <row r="22" spans="1:36" ht="78.75">
      <c r="A22" s="1279"/>
      <c r="B22" s="1279"/>
      <c r="C22" s="1279"/>
      <c r="D22" s="1279"/>
      <c r="E22" s="1279">
        <v>1</v>
      </c>
      <c r="F22" s="795"/>
      <c r="G22" s="795"/>
      <c r="H22" s="793">
        <v>1</v>
      </c>
      <c r="I22" s="1279">
        <v>1</v>
      </c>
      <c r="J22" s="795"/>
      <c r="K22" s="800"/>
      <c r="L22" s="560" t="str">
        <f>mergeValue(A22) &amp;"."&amp; mergeValue(B22)&amp;"."&amp; mergeValue(C22)&amp;"."&amp; mergeValue(D22)&amp;"."&amp; mergeValue(E22)</f>
        <v>1.1.1.1.1</v>
      </c>
      <c r="M22" s="522" t="s">
        <v>8</v>
      </c>
      <c r="N22" s="613"/>
      <c r="O22" s="1317" t="s">
        <v>3</v>
      </c>
      <c r="P22" s="1317"/>
      <c r="Q22" s="1317"/>
      <c r="R22" s="1317"/>
      <c r="S22" s="1317"/>
      <c r="T22" s="1317"/>
      <c r="U22" s="1317"/>
      <c r="V22" s="1317"/>
      <c r="W22" s="597" t="s">
        <v>716</v>
      </c>
      <c r="Y22" s="556"/>
      <c r="Z22" s="556" t="str">
        <f t="shared" si="0"/>
        <v>Схема подключения теплопотребляющей установки к коллектору источника тепловой энергии</v>
      </c>
      <c r="AA22" s="556"/>
      <c r="AB22" s="556"/>
    </row>
    <row r="23" spans="1:36" ht="33.75">
      <c r="A23" s="1279"/>
      <c r="B23" s="1279"/>
      <c r="C23" s="1279"/>
      <c r="D23" s="1279"/>
      <c r="E23" s="1279"/>
      <c r="F23" s="1279">
        <v>1</v>
      </c>
      <c r="G23" s="793"/>
      <c r="H23" s="793"/>
      <c r="I23" s="1279"/>
      <c r="J23" s="1279">
        <v>1</v>
      </c>
      <c r="K23" s="801"/>
      <c r="L23" s="560" t="str">
        <f>mergeValue(A23) &amp;"."&amp; mergeValue(B23)&amp;"."&amp; mergeValue(C23)&amp;"."&amp; mergeValue(D23)&amp;"."&amp; mergeValue(E23)&amp;"."&amp; mergeValue(F23)</f>
        <v>1.1.1.1.1.1</v>
      </c>
      <c r="M23" s="523" t="s">
        <v>9</v>
      </c>
      <c r="N23" s="613"/>
      <c r="O23" s="1283" t="s">
        <v>3</v>
      </c>
      <c r="P23" s="1284"/>
      <c r="Q23" s="1284"/>
      <c r="R23" s="1284"/>
      <c r="S23" s="1284"/>
      <c r="T23" s="1284"/>
      <c r="U23" s="1284"/>
      <c r="V23" s="1285"/>
      <c r="W23" s="597" t="s">
        <v>717</v>
      </c>
      <c r="Y23" s="556"/>
      <c r="Z23" s="556" t="str">
        <f t="shared" si="0"/>
        <v>Группа потребителей</v>
      </c>
      <c r="AA23" s="556"/>
      <c r="AB23" s="556"/>
    </row>
    <row r="24" spans="1:36" ht="122.1" customHeight="1">
      <c r="A24" s="1279"/>
      <c r="B24" s="1279"/>
      <c r="C24" s="1279"/>
      <c r="D24" s="1279"/>
      <c r="E24" s="1279"/>
      <c r="F24" s="1279"/>
      <c r="G24" s="793">
        <v>1</v>
      </c>
      <c r="H24" s="793"/>
      <c r="I24" s="1279"/>
      <c r="J24" s="1279"/>
      <c r="K24" s="801">
        <v>1</v>
      </c>
      <c r="L24" s="560" t="str">
        <f>mergeValue(A24) &amp;"."&amp; mergeValue(B24)&amp;"."&amp; mergeValue(C24)&amp;"."&amp; mergeValue(D24)&amp;"."&amp; mergeValue(E24)&amp;"."&amp; mergeValue(F24)&amp;"."&amp; mergeValue(G24)</f>
        <v>1.1.1.1.1.1.1</v>
      </c>
      <c r="M24" s="1082" t="s">
        <v>602</v>
      </c>
      <c r="N24" s="613"/>
      <c r="O24" s="647">
        <v>2987.62</v>
      </c>
      <c r="P24" s="530"/>
      <c r="Q24" s="1033"/>
      <c r="R24" s="1318" t="s">
        <v>845</v>
      </c>
      <c r="S24" s="1287" t="s">
        <v>82</v>
      </c>
      <c r="T24" s="1286" t="s">
        <v>846</v>
      </c>
      <c r="U24" s="1287" t="s">
        <v>83</v>
      </c>
      <c r="V24" s="530"/>
      <c r="W24" s="1288" t="s">
        <v>718</v>
      </c>
      <c r="X24" s="552" t="str">
        <f>strCheckDate(O25:V25)</f>
        <v/>
      </c>
      <c r="Y24" s="556"/>
      <c r="Z24" s="556" t="str">
        <f t="shared" si="0"/>
        <v>вода</v>
      </c>
      <c r="AA24" s="556"/>
      <c r="AB24" s="556"/>
    </row>
    <row r="25" spans="1:36" ht="11.25" hidden="1">
      <c r="A25" s="1279"/>
      <c r="B25" s="1279"/>
      <c r="C25" s="1279"/>
      <c r="D25" s="1279"/>
      <c r="E25" s="1279"/>
      <c r="F25" s="1279"/>
      <c r="G25" s="793"/>
      <c r="H25" s="793"/>
      <c r="I25" s="1279"/>
      <c r="J25" s="1279"/>
      <c r="K25" s="801"/>
      <c r="L25" s="567"/>
      <c r="M25" s="613"/>
      <c r="N25" s="613"/>
      <c r="O25" s="530"/>
      <c r="P25" s="530"/>
      <c r="Q25" s="551" t="str">
        <f>R24 &amp; "-" &amp; T24</f>
        <v>01.01.2024-31.12.2024</v>
      </c>
      <c r="R25" s="1286"/>
      <c r="S25" s="1287"/>
      <c r="T25" s="1286"/>
      <c r="U25" s="1287"/>
      <c r="V25" s="530"/>
      <c r="W25" s="1289"/>
      <c r="Y25" s="556"/>
      <c r="Z25" s="556" t="str">
        <f t="shared" si="0"/>
        <v/>
      </c>
      <c r="AA25" s="556"/>
      <c r="AB25" s="556"/>
    </row>
    <row r="26" spans="1:36" ht="15" customHeight="1">
      <c r="A26" s="1279"/>
      <c r="B26" s="1279"/>
      <c r="C26" s="1279"/>
      <c r="D26" s="1279"/>
      <c r="E26" s="1279"/>
      <c r="F26" s="1279"/>
      <c r="G26" s="795"/>
      <c r="H26" s="793"/>
      <c r="I26" s="1279"/>
      <c r="J26" s="1279"/>
      <c r="K26" s="800"/>
      <c r="L26" s="506"/>
      <c r="M26" s="525" t="s">
        <v>24</v>
      </c>
      <c r="N26" s="532"/>
      <c r="O26" s="532"/>
      <c r="P26" s="532"/>
      <c r="Q26" s="532"/>
      <c r="R26" s="532"/>
      <c r="S26" s="532"/>
      <c r="T26" s="532"/>
      <c r="U26" s="532"/>
      <c r="V26" s="528"/>
      <c r="W26" s="1290"/>
      <c r="Y26" s="556"/>
      <c r="Z26" s="556" t="str">
        <f t="shared" si="0"/>
        <v>Добавить вид теплоносителя (параметры теплоносителя)</v>
      </c>
      <c r="AA26" s="556"/>
      <c r="AB26" s="556"/>
    </row>
    <row r="27" spans="1:36" ht="15" customHeight="1">
      <c r="A27" s="1279"/>
      <c r="B27" s="1279"/>
      <c r="C27" s="1279"/>
      <c r="D27" s="1279"/>
      <c r="E27" s="1279"/>
      <c r="F27" s="795"/>
      <c r="G27" s="795"/>
      <c r="H27" s="793"/>
      <c r="I27" s="1279"/>
      <c r="J27" s="795"/>
      <c r="K27" s="800"/>
      <c r="L27" s="506"/>
      <c r="M27" s="524" t="s">
        <v>10</v>
      </c>
      <c r="N27" s="532"/>
      <c r="O27" s="532"/>
      <c r="P27" s="532"/>
      <c r="Q27" s="532"/>
      <c r="R27" s="532"/>
      <c r="S27" s="532"/>
      <c r="T27" s="532"/>
      <c r="U27" s="531"/>
      <c r="V27" s="532"/>
      <c r="W27" s="632"/>
      <c r="Y27" s="556"/>
      <c r="Z27" s="556" t="str">
        <f t="shared" si="0"/>
        <v>Добавить группу потребителей</v>
      </c>
      <c r="AA27" s="556"/>
      <c r="AB27" s="556"/>
    </row>
    <row r="28" spans="1:36" ht="15" customHeight="1">
      <c r="A28" s="1279"/>
      <c r="B28" s="1279"/>
      <c r="C28" s="1279"/>
      <c r="D28" s="1279"/>
      <c r="E28" s="799"/>
      <c r="F28" s="795"/>
      <c r="G28" s="795"/>
      <c r="H28" s="795"/>
      <c r="I28" s="791"/>
      <c r="J28" s="788"/>
      <c r="K28" s="798"/>
      <c r="L28" s="506"/>
      <c r="M28" s="519" t="s">
        <v>11</v>
      </c>
      <c r="N28" s="532"/>
      <c r="O28" s="532"/>
      <c r="P28" s="532"/>
      <c r="Q28" s="532"/>
      <c r="R28" s="532"/>
      <c r="S28" s="532"/>
      <c r="T28" s="532"/>
      <c r="U28" s="531"/>
      <c r="V28" s="532"/>
      <c r="W28" s="632"/>
      <c r="Y28" s="556"/>
      <c r="Z28" s="556" t="str">
        <f t="shared" si="0"/>
        <v>Добавить схему подключения</v>
      </c>
      <c r="AA28" s="556"/>
      <c r="AB28" s="556"/>
    </row>
    <row r="29" spans="1:36" s="1067" customFormat="1" ht="54" customHeight="1">
      <c r="A29" s="1279">
        <v>2</v>
      </c>
      <c r="B29" s="1019"/>
      <c r="C29" s="1019"/>
      <c r="D29" s="1019"/>
      <c r="E29" s="1020" t="s">
        <v>251</v>
      </c>
      <c r="F29" s="1187"/>
      <c r="G29" s="1187"/>
      <c r="H29" s="1187"/>
      <c r="I29" s="1098"/>
      <c r="J29" s="925"/>
      <c r="K29" s="909"/>
      <c r="L29" s="1191">
        <f>mergeValue(A29)</f>
        <v>2</v>
      </c>
      <c r="M29" s="608" t="s">
        <v>19</v>
      </c>
      <c r="N29" s="613"/>
      <c r="O29" s="1280" t="str">
        <f>IF('Перечень тарифов'!J25="","",""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P29" s="1281"/>
      <c r="Q29" s="1281"/>
      <c r="R29" s="1281"/>
      <c r="S29" s="1281"/>
      <c r="T29" s="1281"/>
      <c r="U29" s="1281"/>
      <c r="V29" s="1282"/>
      <c r="W29" s="1123" t="s">
        <v>715</v>
      </c>
      <c r="X29" s="1093"/>
      <c r="Y29" s="1094"/>
      <c r="Z29" s="1094" t="str">
        <f t="shared" si="0"/>
        <v>Наименование тарифа</v>
      </c>
      <c r="AA29" s="1094"/>
      <c r="AB29" s="1094"/>
      <c r="AC29" s="1094"/>
      <c r="AD29" s="1093"/>
      <c r="AE29" s="1093"/>
      <c r="AF29" s="1093"/>
      <c r="AG29" s="1093"/>
      <c r="AH29" s="1093"/>
      <c r="AI29" s="1093"/>
      <c r="AJ29" s="1093"/>
    </row>
    <row r="30" spans="1:36" s="1067" customFormat="1" hidden="1">
      <c r="A30" s="1279"/>
      <c r="B30" s="1279">
        <v>1</v>
      </c>
      <c r="C30" s="1019"/>
      <c r="D30" s="1019"/>
      <c r="E30" s="1187"/>
      <c r="F30" s="1187"/>
      <c r="G30" s="1187"/>
      <c r="H30" s="1187"/>
      <c r="I30" s="1182"/>
      <c r="J30" s="900"/>
      <c r="K30" s="903"/>
      <c r="L30" s="1191" t="str">
        <f>mergeValue(A30) &amp;"."&amp; mergeValue(B30)</f>
        <v>2.1</v>
      </c>
      <c r="M30" s="656"/>
      <c r="N30" s="613"/>
      <c r="O30" s="1280"/>
      <c r="P30" s="1281"/>
      <c r="Q30" s="1281"/>
      <c r="R30" s="1281"/>
      <c r="S30" s="1281"/>
      <c r="T30" s="1281"/>
      <c r="U30" s="1281"/>
      <c r="V30" s="1282"/>
      <c r="W30" s="1123"/>
      <c r="X30" s="1093"/>
      <c r="Y30" s="1094"/>
      <c r="Z30" s="1094" t="str">
        <f t="shared" si="0"/>
        <v/>
      </c>
      <c r="AA30" s="1094"/>
      <c r="AB30" s="1094"/>
      <c r="AC30" s="1094"/>
      <c r="AD30" s="1093"/>
      <c r="AE30" s="1093"/>
      <c r="AF30" s="1093"/>
      <c r="AG30" s="1093"/>
      <c r="AH30" s="1093"/>
      <c r="AI30" s="1093"/>
      <c r="AJ30" s="1093"/>
    </row>
    <row r="31" spans="1:36" s="1067" customFormat="1" hidden="1">
      <c r="A31" s="1279"/>
      <c r="B31" s="1279"/>
      <c r="C31" s="1279">
        <v>1</v>
      </c>
      <c r="D31" s="1019"/>
      <c r="E31" s="1187"/>
      <c r="F31" s="1187"/>
      <c r="G31" s="1187"/>
      <c r="H31" s="1187"/>
      <c r="I31" s="908"/>
      <c r="J31" s="900"/>
      <c r="K31" s="903"/>
      <c r="L31" s="1191" t="str">
        <f>mergeValue(A31) &amp;"."&amp; mergeValue(B31)&amp;"."&amp; mergeValue(C31)</f>
        <v>2.1.1</v>
      </c>
      <c r="M31" s="657"/>
      <c r="N31" s="613"/>
      <c r="O31" s="1280"/>
      <c r="P31" s="1281"/>
      <c r="Q31" s="1281"/>
      <c r="R31" s="1281"/>
      <c r="S31" s="1281"/>
      <c r="T31" s="1281"/>
      <c r="U31" s="1281"/>
      <c r="V31" s="1282"/>
      <c r="W31" s="1123"/>
      <c r="X31" s="1093"/>
      <c r="Y31" s="1094"/>
      <c r="Z31" s="1094" t="str">
        <f t="shared" si="0"/>
        <v/>
      </c>
      <c r="AA31" s="1094"/>
      <c r="AB31" s="1094"/>
      <c r="AC31" s="1094"/>
      <c r="AD31" s="1093"/>
      <c r="AE31" s="1093"/>
      <c r="AF31" s="1093"/>
      <c r="AG31" s="1093"/>
      <c r="AH31" s="1093"/>
      <c r="AI31" s="1093"/>
      <c r="AJ31" s="1093"/>
    </row>
    <row r="32" spans="1:36" s="1067" customFormat="1" hidden="1">
      <c r="A32" s="1279"/>
      <c r="B32" s="1279"/>
      <c r="C32" s="1279"/>
      <c r="D32" s="1279">
        <v>1</v>
      </c>
      <c r="E32" s="1187"/>
      <c r="F32" s="1187"/>
      <c r="G32" s="1187"/>
      <c r="H32" s="1187"/>
      <c r="I32" s="908"/>
      <c r="J32" s="900"/>
      <c r="K32" s="903"/>
      <c r="L32" s="1191" t="str">
        <f>mergeValue(A32) &amp;"."&amp; mergeValue(B32)&amp;"."&amp; mergeValue(C32)&amp;"."&amp; mergeValue(D32)</f>
        <v>2.1.1.1</v>
      </c>
      <c r="M32" s="658"/>
      <c r="N32" s="613"/>
      <c r="O32" s="1280"/>
      <c r="P32" s="1281"/>
      <c r="Q32" s="1281"/>
      <c r="R32" s="1281"/>
      <c r="S32" s="1281"/>
      <c r="T32" s="1281"/>
      <c r="U32" s="1281"/>
      <c r="V32" s="1282"/>
      <c r="W32" s="1123"/>
      <c r="X32" s="1093"/>
      <c r="Y32" s="1094"/>
      <c r="Z32" s="1094" t="str">
        <f t="shared" si="0"/>
        <v/>
      </c>
      <c r="AA32" s="1094"/>
      <c r="AB32" s="1094"/>
      <c r="AC32" s="1094"/>
      <c r="AD32" s="1093"/>
      <c r="AE32" s="1093"/>
      <c r="AF32" s="1093"/>
      <c r="AG32" s="1093"/>
      <c r="AH32" s="1093"/>
      <c r="AI32" s="1093"/>
      <c r="AJ32" s="1093"/>
    </row>
    <row r="33" spans="1:36" s="1067" customFormat="1" ht="78.75">
      <c r="A33" s="1279"/>
      <c r="B33" s="1279"/>
      <c r="C33" s="1279"/>
      <c r="D33" s="1279"/>
      <c r="E33" s="1279">
        <v>1</v>
      </c>
      <c r="F33" s="1187"/>
      <c r="G33" s="1187"/>
      <c r="H33" s="1019">
        <v>1</v>
      </c>
      <c r="I33" s="1279">
        <v>1</v>
      </c>
      <c r="J33" s="1187"/>
      <c r="K33" s="911"/>
      <c r="L33" s="1191" t="str">
        <f>mergeValue(A33) &amp;"."&amp; mergeValue(B33)&amp;"."&amp; mergeValue(C33)&amp;"."&amp; mergeValue(D33)&amp;"."&amp; mergeValue(E33)</f>
        <v>2.1.1.1.1</v>
      </c>
      <c r="M33" s="522" t="s">
        <v>8</v>
      </c>
      <c r="N33" s="613"/>
      <c r="O33" s="1283" t="s">
        <v>3</v>
      </c>
      <c r="P33" s="1284"/>
      <c r="Q33" s="1284"/>
      <c r="R33" s="1284"/>
      <c r="S33" s="1284"/>
      <c r="T33" s="1284"/>
      <c r="U33" s="1284"/>
      <c r="V33" s="1285"/>
      <c r="W33" s="1123" t="s">
        <v>716</v>
      </c>
      <c r="X33" s="1093"/>
      <c r="Y33" s="1094"/>
      <c r="Z33" s="1094" t="str">
        <f t="shared" si="0"/>
        <v>Схема подключения теплопотребляющей установки к коллектору источника тепловой энергии</v>
      </c>
      <c r="AA33" s="1094"/>
      <c r="AB33" s="1094"/>
      <c r="AC33" s="1094"/>
      <c r="AD33" s="1093"/>
      <c r="AE33" s="1093"/>
      <c r="AF33" s="1093"/>
      <c r="AG33" s="1093"/>
      <c r="AH33" s="1093"/>
      <c r="AI33" s="1093"/>
      <c r="AJ33" s="1093"/>
    </row>
    <row r="34" spans="1:36" s="1067" customFormat="1" ht="33.75">
      <c r="A34" s="1279"/>
      <c r="B34" s="1279"/>
      <c r="C34" s="1279"/>
      <c r="D34" s="1279"/>
      <c r="E34" s="1279"/>
      <c r="F34" s="1279">
        <v>1</v>
      </c>
      <c r="G34" s="1019"/>
      <c r="H34" s="1019"/>
      <c r="I34" s="1279"/>
      <c r="J34" s="1279">
        <v>1</v>
      </c>
      <c r="K34" s="912"/>
      <c r="L34" s="1191" t="str">
        <f>mergeValue(A34) &amp;"."&amp; mergeValue(B34)&amp;"."&amp; mergeValue(C34)&amp;"."&amp; mergeValue(D34)&amp;"."&amp; mergeValue(E34)&amp;"."&amp; mergeValue(F34)</f>
        <v>2.1.1.1.1.1</v>
      </c>
      <c r="M34" s="523" t="s">
        <v>9</v>
      </c>
      <c r="N34" s="613"/>
      <c r="O34" s="1283" t="s">
        <v>3</v>
      </c>
      <c r="P34" s="1284"/>
      <c r="Q34" s="1284"/>
      <c r="R34" s="1284"/>
      <c r="S34" s="1284"/>
      <c r="T34" s="1284"/>
      <c r="U34" s="1284"/>
      <c r="V34" s="1285"/>
      <c r="W34" s="1123" t="s">
        <v>717</v>
      </c>
      <c r="X34" s="1093"/>
      <c r="Y34" s="1094"/>
      <c r="Z34" s="1094" t="str">
        <f t="shared" si="0"/>
        <v>Группа потребителей</v>
      </c>
      <c r="AA34" s="1094"/>
      <c r="AB34" s="1094"/>
      <c r="AC34" s="1094"/>
      <c r="AD34" s="1093"/>
      <c r="AE34" s="1093"/>
      <c r="AF34" s="1093"/>
      <c r="AG34" s="1093"/>
      <c r="AH34" s="1093"/>
      <c r="AI34" s="1093"/>
      <c r="AJ34" s="1093"/>
    </row>
    <row r="35" spans="1:36" s="1067" customFormat="1" ht="122.1" customHeight="1">
      <c r="A35" s="1279"/>
      <c r="B35" s="1279"/>
      <c r="C35" s="1279"/>
      <c r="D35" s="1279"/>
      <c r="E35" s="1279"/>
      <c r="F35" s="1279"/>
      <c r="G35" s="1019">
        <v>1</v>
      </c>
      <c r="H35" s="1019"/>
      <c r="I35" s="1279"/>
      <c r="J35" s="1279"/>
      <c r="K35" s="912">
        <v>1</v>
      </c>
      <c r="L35" s="1191" t="str">
        <f>mergeValue(A35) &amp;"."&amp; mergeValue(B35)&amp;"."&amp; mergeValue(C35)&amp;"."&amp; mergeValue(D35)&amp;"."&amp; mergeValue(E35)&amp;"."&amp; mergeValue(F35)&amp;"."&amp; mergeValue(G35)</f>
        <v>2.1.1.1.1.1.1</v>
      </c>
      <c r="M35" s="1082" t="s">
        <v>602</v>
      </c>
      <c r="N35" s="613"/>
      <c r="O35" s="647">
        <v>2987.62</v>
      </c>
      <c r="P35" s="724"/>
      <c r="Q35" s="1033"/>
      <c r="R35" s="1286" t="s">
        <v>845</v>
      </c>
      <c r="S35" s="1287" t="s">
        <v>82</v>
      </c>
      <c r="T35" s="1286" t="s">
        <v>846</v>
      </c>
      <c r="U35" s="1287" t="s">
        <v>82</v>
      </c>
      <c r="V35" s="724"/>
      <c r="W35" s="1288" t="s">
        <v>718</v>
      </c>
      <c r="X35" s="1093" t="str">
        <f>strCheckDate(O36:V36)</f>
        <v/>
      </c>
      <c r="Y35" s="1094"/>
      <c r="Z35" s="1094" t="str">
        <f t="shared" si="0"/>
        <v>вода</v>
      </c>
      <c r="AA35" s="1094"/>
      <c r="AB35" s="1094"/>
      <c r="AC35" s="1094"/>
      <c r="AD35" s="1093"/>
      <c r="AE35" s="1093"/>
      <c r="AF35" s="1093"/>
      <c r="AG35" s="1093"/>
      <c r="AH35" s="1093"/>
      <c r="AI35" s="1093"/>
      <c r="AJ35" s="1093"/>
    </row>
    <row r="36" spans="1:36" s="1067" customFormat="1" ht="14.25" hidden="1" customHeight="1">
      <c r="A36" s="1279"/>
      <c r="B36" s="1279"/>
      <c r="C36" s="1279"/>
      <c r="D36" s="1279"/>
      <c r="E36" s="1279"/>
      <c r="F36" s="1279"/>
      <c r="G36" s="1019"/>
      <c r="H36" s="1019"/>
      <c r="I36" s="1279"/>
      <c r="J36" s="1279"/>
      <c r="K36" s="912"/>
      <c r="L36" s="1101"/>
      <c r="M36" s="613"/>
      <c r="N36" s="613"/>
      <c r="O36" s="724"/>
      <c r="P36" s="724"/>
      <c r="Q36" s="730" t="str">
        <f>R35 &amp; "-" &amp; T35</f>
        <v>01.01.2024-31.12.2024</v>
      </c>
      <c r="R36" s="1286"/>
      <c r="S36" s="1287"/>
      <c r="T36" s="1286"/>
      <c r="U36" s="1287"/>
      <c r="V36" s="724"/>
      <c r="W36" s="1289"/>
      <c r="X36" s="1093"/>
      <c r="Y36" s="1094"/>
      <c r="Z36" s="1094" t="str">
        <f t="shared" si="0"/>
        <v/>
      </c>
      <c r="AA36" s="1094"/>
      <c r="AB36" s="1094"/>
      <c r="AC36" s="1094"/>
      <c r="AD36" s="1093"/>
      <c r="AE36" s="1093"/>
      <c r="AF36" s="1093"/>
      <c r="AG36" s="1093"/>
      <c r="AH36" s="1093"/>
      <c r="AI36" s="1093"/>
      <c r="AJ36" s="1093"/>
    </row>
    <row r="37" spans="1:36" s="1067" customFormat="1" ht="15" customHeight="1">
      <c r="A37" s="1279"/>
      <c r="B37" s="1279"/>
      <c r="C37" s="1279"/>
      <c r="D37" s="1279"/>
      <c r="E37" s="1279"/>
      <c r="F37" s="1279"/>
      <c r="G37" s="1187"/>
      <c r="H37" s="1019"/>
      <c r="I37" s="1279"/>
      <c r="J37" s="1279"/>
      <c r="K37" s="911"/>
      <c r="L37" s="652"/>
      <c r="M37" s="525" t="s">
        <v>24</v>
      </c>
      <c r="N37" s="952"/>
      <c r="O37" s="952"/>
      <c r="P37" s="952"/>
      <c r="Q37" s="952"/>
      <c r="R37" s="952"/>
      <c r="S37" s="952"/>
      <c r="T37" s="952"/>
      <c r="U37" s="952"/>
      <c r="V37" s="723"/>
      <c r="W37" s="1290"/>
      <c r="X37" s="1093"/>
      <c r="Y37" s="1094"/>
      <c r="Z37" s="1094" t="str">
        <f t="shared" si="0"/>
        <v>Добавить вид теплоносителя (параметры теплоносителя)</v>
      </c>
      <c r="AA37" s="1094"/>
      <c r="AB37" s="1094"/>
      <c r="AC37" s="1094"/>
      <c r="AD37" s="1093"/>
      <c r="AE37" s="1093"/>
      <c r="AF37" s="1093"/>
      <c r="AG37" s="1093"/>
      <c r="AH37" s="1093"/>
      <c r="AI37" s="1093"/>
      <c r="AJ37" s="1093"/>
    </row>
    <row r="38" spans="1:36" s="1067" customFormat="1" ht="15" customHeight="1">
      <c r="A38" s="1279"/>
      <c r="B38" s="1279"/>
      <c r="C38" s="1279"/>
      <c r="D38" s="1279"/>
      <c r="E38" s="1279"/>
      <c r="F38" s="1187"/>
      <c r="G38" s="1187"/>
      <c r="H38" s="1019"/>
      <c r="I38" s="1279"/>
      <c r="J38" s="1187"/>
      <c r="K38" s="911"/>
      <c r="L38" s="652"/>
      <c r="M38" s="524" t="s">
        <v>10</v>
      </c>
      <c r="N38" s="952"/>
      <c r="O38" s="952"/>
      <c r="P38" s="952"/>
      <c r="Q38" s="952"/>
      <c r="R38" s="952"/>
      <c r="S38" s="952"/>
      <c r="T38" s="952"/>
      <c r="U38" s="951"/>
      <c r="V38" s="952"/>
      <c r="W38" s="632"/>
      <c r="X38" s="1093"/>
      <c r="Y38" s="1094"/>
      <c r="Z38" s="1094" t="str">
        <f t="shared" si="0"/>
        <v>Добавить группу потребителей</v>
      </c>
      <c r="AA38" s="1094"/>
      <c r="AB38" s="1094"/>
      <c r="AC38" s="1094"/>
      <c r="AD38" s="1093"/>
      <c r="AE38" s="1093"/>
      <c r="AF38" s="1093"/>
      <c r="AG38" s="1093"/>
      <c r="AH38" s="1093"/>
      <c r="AI38" s="1093"/>
      <c r="AJ38" s="1093"/>
    </row>
    <row r="39" spans="1:36" s="1067" customFormat="1" ht="15" customHeight="1">
      <c r="A39" s="1279"/>
      <c r="B39" s="1279"/>
      <c r="C39" s="1279"/>
      <c r="D39" s="1279"/>
      <c r="E39" s="1022" t="s">
        <v>251</v>
      </c>
      <c r="F39" s="1187"/>
      <c r="G39" s="1187"/>
      <c r="H39" s="1187"/>
      <c r="I39" s="925"/>
      <c r="J39" s="1004"/>
      <c r="K39" s="909"/>
      <c r="L39" s="652"/>
      <c r="M39" s="947" t="s">
        <v>11</v>
      </c>
      <c r="N39" s="952"/>
      <c r="O39" s="952"/>
      <c r="P39" s="952"/>
      <c r="Q39" s="952"/>
      <c r="R39" s="952"/>
      <c r="S39" s="952"/>
      <c r="T39" s="952"/>
      <c r="U39" s="951"/>
      <c r="V39" s="952"/>
      <c r="W39" s="632"/>
      <c r="X39" s="1093"/>
      <c r="Y39" s="1094"/>
      <c r="Z39" s="1094" t="str">
        <f t="shared" si="0"/>
        <v>Добавить схему подключения</v>
      </c>
      <c r="AA39" s="1094"/>
      <c r="AB39" s="1094"/>
      <c r="AC39" s="1094"/>
      <c r="AD39" s="1093"/>
      <c r="AE39" s="1093"/>
      <c r="AF39" s="1093"/>
      <c r="AG39" s="1093"/>
      <c r="AH39" s="1093"/>
      <c r="AI39" s="1093"/>
      <c r="AJ39" s="1093"/>
    </row>
    <row r="40" spans="1:36" ht="11.25">
      <c r="A40" s="491"/>
      <c r="B40" s="491"/>
      <c r="C40" s="491"/>
      <c r="D40" s="491"/>
      <c r="E40" s="491"/>
      <c r="F40" s="491"/>
      <c r="G40" s="491"/>
      <c r="H40" s="491"/>
      <c r="I40" s="491"/>
      <c r="J40" s="491"/>
      <c r="K40" s="491"/>
      <c r="X40" s="491"/>
      <c r="Y40" s="491"/>
      <c r="Z40" s="491"/>
      <c r="AA40" s="491"/>
      <c r="AB40" s="491"/>
    </row>
    <row r="41" spans="1:36" ht="89.25" customHeight="1">
      <c r="L41" s="1">
        <v>1</v>
      </c>
      <c r="M41" s="1273" t="s">
        <v>719</v>
      </c>
      <c r="N41" s="1273"/>
      <c r="O41" s="1273"/>
      <c r="P41" s="1273"/>
      <c r="Q41" s="1273"/>
      <c r="R41" s="1273"/>
      <c r="S41" s="1273"/>
      <c r="T41" s="1273"/>
      <c r="U41" s="1273"/>
      <c r="V41" s="1273"/>
      <c r="W41" s="1273"/>
    </row>
  </sheetData>
  <sheetProtection password="FA9C" sheet="1" objects="1" scenarios="1" formatColumns="0" formatRows="0"/>
  <dataConsolidate leftLabels="1"/>
  <mergeCells count="58">
    <mergeCell ref="A18:A28"/>
    <mergeCell ref="O18:V18"/>
    <mergeCell ref="B19:B28"/>
    <mergeCell ref="O19:V19"/>
    <mergeCell ref="C20:C28"/>
    <mergeCell ref="O20:V20"/>
    <mergeCell ref="D21:D28"/>
    <mergeCell ref="O21:V21"/>
    <mergeCell ref="E22:E27"/>
    <mergeCell ref="O22:V22"/>
    <mergeCell ref="F23:F26"/>
    <mergeCell ref="O23:V23"/>
    <mergeCell ref="R24:R25"/>
    <mergeCell ref="S24:S25"/>
    <mergeCell ref="L5:T5"/>
    <mergeCell ref="L11:M11"/>
    <mergeCell ref="S17:T17"/>
    <mergeCell ref="I22:I27"/>
    <mergeCell ref="J23:J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M41:W41"/>
    <mergeCell ref="W24:W26"/>
    <mergeCell ref="T24:T25"/>
    <mergeCell ref="U24:U25"/>
    <mergeCell ref="T35:T36"/>
    <mergeCell ref="U35:U36"/>
    <mergeCell ref="W35:W37"/>
    <mergeCell ref="A29:A39"/>
    <mergeCell ref="O29:V29"/>
    <mergeCell ref="B30:B39"/>
    <mergeCell ref="O30:V30"/>
    <mergeCell ref="C31:C39"/>
    <mergeCell ref="O31:V31"/>
    <mergeCell ref="D32:D39"/>
    <mergeCell ref="O32:V32"/>
    <mergeCell ref="E33:E38"/>
    <mergeCell ref="I33:I38"/>
    <mergeCell ref="O33:V33"/>
    <mergeCell ref="F34:F37"/>
    <mergeCell ref="J34:J37"/>
    <mergeCell ref="O34:V34"/>
    <mergeCell ref="R35:R36"/>
    <mergeCell ref="S35:S36"/>
  </mergeCells>
  <dataValidations count="10">
    <dataValidation allowBlank="1" sqref="L131105:W131111 L196641:W196647 L262177:W262183 L327713:W327719 L393249:W393255 L458785:W458791 L524321:W524327 L589857:W589863 L655393:W655399 L720929:W720935 L786465:W786471 L852001:W852007 L917537:W917543 L983073:W983079 L65569:W65575 JH37:JS39 TD37:TO39 ACZ37:ADK39 AMV37:ANG39 AWR37:AXC39 BGN37:BGY39 BQJ37:BQU39 CAF37:CAQ39 CKB37:CKM39 CTX37:CUI39 DDT37:DEE39 DNP37:DOA39 DXL37:DXW39 EHH37:EHS39 ERD37:ERO39 FAZ37:FBK39 FKV37:FLG39 FUR37:FVC39 GEN37:GEY39 GOJ37:GOU39 GYF37:GYQ39 HIB37:HIM39 HRX37:HSI39 IBT37:ICE39 ILP37:IMA39 IVL37:IVW39 JFH37:JFS39 JPD37:JPO39 JYZ37:JZK39 KIV37:KJG39 KSR37:KTC39 LCN37:LCY39 LMJ37:LMU39 LWF37:LWQ39 MGB37:MGM39 MPX37:MQI39 MZT37:NAE39 NJP37:NKA39 NTL37:NTW39 ODH37:ODS39 OND37:ONO39 OWZ37:OXK39 PGV37:PHG39 PQR37:PRC39 QAN37:QAY39 QKJ37:QKU39 QUF37:QUQ39 REB37:REM39 RNX37:ROI39 RXT37:RYE39 SHP37:SIA39 SRL37:SRW39 TBH37:TBS39 TLD37:TLO39 TUZ37:TVK39 UEV37:UFG39 UOR37:UPC39 UYN37:UYY39 VIJ37:VIU39 VSF37:VSQ39 WCB37:WCM39 WLX37:WMI39 WVT37:WWE39"/>
    <dataValidation type="list" allowBlank="1" showInputMessage="1" errorTitle="Ошибка" error="Выберите значение из списка" prompt="Выберите значение из списка" sqref="O983070:V983070 O65566:V65566 O131102:V131102 O196638:V196638 O262174:V262174 O327710:V327710 O393246:V393246 O458782:V458782 O524318:V524318 O589854:V589854 O655390:V655390 O720926:V720926 O786462:V786462 O851998:V851998 O917534:V9175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formula1>kind_of_cons</formula1>
    </dataValidation>
    <dataValidation allowBlank="1" promptTitle="checkPeriodRange" sqref="Q25 Q65568 Q131104 Q196640 Q262176 Q327712 Q393248 Q458784 Q524320 Q589856 Q655392 Q720928 Q786464 Q852000 Q917536 Q983072 WVY3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dataValidation type="list" allowBlank="1" showInputMessage="1" showErrorMessage="1" errorTitle="Ошибка" error="Выберите значение из списка" sqref="O22 O65565 O131101 O196637 O262173 O327709 O393245 O458781 O524317 O589853 O655389 O720925 O786461 O851997 O917533 O983069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formula1>kind_of_scheme_in</formula1>
    </dataValidation>
    <dataValidation type="textLength" operator="lessThanOrEqual" allowBlank="1" showInputMessage="1" showErrorMessage="1" errorTitle="Ошибка" error="Допускается ввод не более 900 символов!" sqref="W65561:W65568 W131097:W131104 W196633:W196640 W262169:W262176 W327705:W327712 W393241:W393248 W458777:W458784 W524313:W524320 W589849:W589856 W655385:W655392 W720921:W720928 W786457:W786464 W851993:W852000 W917529:W917536 W983065:W983072 WWE29:WWE36 JS29:JS36 TO29:TO36 ADK29:ADK36 ANG29:ANG36 AXC29:AXC36 BGY29:BGY36 BQU29:BQU36 CAQ29:CAQ36 CKM29:CKM36 CUI29:CUI36 DEE29:DEE36 DOA29:DOA36 DXW29:DXW36 EHS29:EHS36 ERO29:ERO36 FBK29:FBK36 FLG29:FLG36 FVC29:FVC36 GEY29:GEY36 GOU29:GOU36 GYQ29:GYQ36 HIM29:HIM36 HSI29:HSI36 ICE29:ICE36 IMA29:IMA36 IVW29:IVW36 JFS29:JFS36 JPO29:JPO36 JZK29:JZK36 KJG29:KJG36 KTC29:KTC36 LCY29:LCY36 LMU29:LMU36 LWQ29:LWQ36 MGM29:MGM36 MQI29:MQI36 NAE29:NAE36 NKA29:NKA36 NTW29:NTW36 ODS29:ODS36 ONO29:ONO36 OXK29:OXK36 PHG29:PHG36 PRC29:PRC36 QAY29:QAY36 QKU29:QKU36 QUQ29:QUQ36 REM29:REM36 ROI29:ROI36 RYE29:RYE36 SIA29:SIA36 SRW29:SRW36 TBS29:TBS36 TLO29:TLO36 TVK29:TVK36 UFG29:UFG36 UPC29:UPC36 UYY29:UYY36 VIU29:VIU36 VSQ29:VSQ36 WCM29:WCM36 WMI29:WMI36">
      <formula1>900</formula1>
    </dataValidation>
    <dataValidation type="list" allowBlank="1" showInputMessage="1" showErrorMessage="1" errorTitle="Ошибка" error="Выберите значение из списка" sqref="M65567 M131103 M196639 M262175 M327711 M393247 M458783 M524319 M589855 M655391 M720927 M786463 M851999 M917535 M983071 M24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3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7 R131103 R196639 R262175 R327711 R393247 R458783 R524319 R589855 R655391 R720927 R786463 R851999 R917535 R983071 T65567 T131103 T196639 T262175 T327711 T393247 T458783 T524319 T589855 T655391 T720927 T786463 T851999 T917535 T983071 T24 R24 WMF35 WWB3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T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dataValidation allowBlank="1" showInputMessage="1" showErrorMessage="1" prompt="Для выбора выполните двойной щелчок левой клавиши мыши по соответствующей ячейке." sqref="S65567 S131103 S196639 S262175 S327711 S393247 S458783 S524319 S589855 S655391 S720927 S786463 S851999 S917535 S983071 U589855 U655391 U720927 U786463 U851999 U917535 U983071 U65567 U131103 U458783 U196639 U262175 U327711 U393247 U24 U524319 S24 WMG35 WWC35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U35"/>
    <dataValidation type="list" allowBlank="1" showInputMessage="1" showErrorMessage="1" errorTitle="Ошибка" error="Выберите значение из списка" prompt="Выберите значение из списка" sqref="O23:V23 O34:V34">
      <formula1>kind_of_cons</formula1>
    </dataValidation>
    <dataValidation type="decimal" allowBlank="1" showErrorMessage="1" errorTitle="Ошибка" error="Допускается ввод только действительных чисел!" sqref="O24 O35">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47</v>
      </c>
    </row>
    <row r="2" spans="1:20" ht="22.5">
      <c r="F2" s="1274" t="s">
        <v>469</v>
      </c>
      <c r="G2" s="1275"/>
      <c r="H2" s="1276"/>
      <c r="I2" s="406"/>
    </row>
    <row r="3" spans="1:20" ht="3" customHeight="1"/>
    <row r="4" spans="1:20" s="182" customFormat="1" ht="11.25">
      <c r="A4" s="206"/>
      <c r="B4" s="206"/>
      <c r="C4" s="206"/>
      <c r="D4" s="206"/>
      <c r="F4" s="1224" t="s">
        <v>444</v>
      </c>
      <c r="G4" s="1224"/>
      <c r="H4" s="1224"/>
      <c r="I4" s="1277" t="s">
        <v>445</v>
      </c>
      <c r="J4" s="206"/>
      <c r="K4" s="206"/>
      <c r="L4" s="206"/>
      <c r="M4" s="206"/>
      <c r="N4" s="206"/>
      <c r="O4" s="206"/>
      <c r="P4" s="206"/>
      <c r="Q4" s="206"/>
      <c r="R4" s="206"/>
      <c r="S4" s="206"/>
      <c r="T4" s="206"/>
    </row>
    <row r="5" spans="1:20" s="182" customFormat="1" ht="11.25" customHeight="1">
      <c r="A5" s="206"/>
      <c r="B5" s="206"/>
      <c r="C5" s="206"/>
      <c r="D5" s="206"/>
      <c r="F5" s="299" t="s">
        <v>90</v>
      </c>
      <c r="G5" s="313" t="s">
        <v>447</v>
      </c>
      <c r="H5" s="298" t="s">
        <v>438</v>
      </c>
      <c r="I5" s="1277"/>
      <c r="J5" s="206"/>
      <c r="K5" s="206"/>
      <c r="L5" s="206"/>
      <c r="M5" s="206"/>
      <c r="N5" s="206"/>
      <c r="O5" s="206"/>
      <c r="P5" s="206"/>
      <c r="Q5" s="206"/>
      <c r="R5" s="206"/>
      <c r="S5" s="206"/>
      <c r="T5" s="206"/>
    </row>
    <row r="6" spans="1:20" s="182" customFormat="1" ht="12" customHeight="1">
      <c r="A6" s="206"/>
      <c r="B6" s="206"/>
      <c r="C6" s="206"/>
      <c r="D6" s="206"/>
      <c r="F6" s="300" t="s">
        <v>91</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470</v>
      </c>
      <c r="H7" s="297" t="str">
        <f>IF(dateCh="","",dateCh)</f>
        <v>28.04.2023</v>
      </c>
      <c r="I7" s="188" t="s">
        <v>471</v>
      </c>
      <c r="J7" s="311"/>
      <c r="K7" s="206"/>
      <c r="L7" s="206"/>
      <c r="M7" s="206"/>
      <c r="N7" s="206"/>
      <c r="O7" s="206"/>
      <c r="P7" s="206"/>
      <c r="Q7" s="206"/>
      <c r="R7" s="206"/>
      <c r="S7" s="206"/>
      <c r="T7" s="206"/>
    </row>
    <row r="8" spans="1:20" s="182" customFormat="1" ht="45">
      <c r="A8" s="1278">
        <v>1</v>
      </c>
      <c r="B8" s="206"/>
      <c r="C8" s="206"/>
      <c r="D8" s="206"/>
      <c r="F8" s="312" t="str">
        <f>"2." &amp;mergeValue(A8)</f>
        <v>2.1</v>
      </c>
      <c r="G8" s="388" t="s">
        <v>472</v>
      </c>
      <c r="H8" s="297"/>
      <c r="I8" s="188" t="s">
        <v>565</v>
      </c>
      <c r="J8" s="311"/>
      <c r="K8" s="206"/>
      <c r="L8" s="206"/>
      <c r="M8" s="206"/>
      <c r="N8" s="206"/>
      <c r="O8" s="206"/>
      <c r="P8" s="206"/>
      <c r="Q8" s="206"/>
      <c r="R8" s="206"/>
      <c r="S8" s="206"/>
      <c r="T8" s="206"/>
    </row>
    <row r="9" spans="1:20" s="182" customFormat="1" ht="22.5">
      <c r="A9" s="1278"/>
      <c r="B9" s="206"/>
      <c r="C9" s="206"/>
      <c r="D9" s="206"/>
      <c r="F9" s="312" t="str">
        <f>"3." &amp;mergeValue(A9)</f>
        <v>3.1</v>
      </c>
      <c r="G9" s="388" t="s">
        <v>473</v>
      </c>
      <c r="H9" s="297"/>
      <c r="I9" s="188" t="s">
        <v>563</v>
      </c>
      <c r="J9" s="311"/>
      <c r="K9" s="206"/>
      <c r="L9" s="206"/>
      <c r="M9" s="206"/>
      <c r="N9" s="206"/>
      <c r="O9" s="206"/>
      <c r="P9" s="206"/>
      <c r="Q9" s="206"/>
      <c r="R9" s="206"/>
      <c r="S9" s="206"/>
      <c r="T9" s="206"/>
    </row>
    <row r="10" spans="1:20" s="182" customFormat="1" ht="22.5">
      <c r="A10" s="1278"/>
      <c r="B10" s="206"/>
      <c r="C10" s="206"/>
      <c r="D10" s="206"/>
      <c r="F10" s="312" t="str">
        <f>"4."&amp;mergeValue(A10)</f>
        <v>4.1</v>
      </c>
      <c r="G10" s="388" t="s">
        <v>474</v>
      </c>
      <c r="H10" s="298" t="s">
        <v>448</v>
      </c>
      <c r="I10" s="188"/>
      <c r="J10" s="311"/>
      <c r="K10" s="206"/>
      <c r="L10" s="206"/>
      <c r="M10" s="206"/>
      <c r="N10" s="206"/>
      <c r="O10" s="206"/>
      <c r="P10" s="206"/>
      <c r="Q10" s="206"/>
      <c r="R10" s="206"/>
      <c r="S10" s="206"/>
      <c r="T10" s="206"/>
    </row>
    <row r="11" spans="1:20" s="182" customFormat="1" ht="18.75">
      <c r="A11" s="1278"/>
      <c r="B11" s="1278">
        <v>1</v>
      </c>
      <c r="C11" s="320"/>
      <c r="D11" s="320"/>
      <c r="F11" s="312" t="str">
        <f>"4."&amp;mergeValue(A11) &amp;"."&amp;mergeValue(B11)</f>
        <v>4.1.1</v>
      </c>
      <c r="G11" s="304" t="s">
        <v>567</v>
      </c>
      <c r="H11" s="297" t="str">
        <f>IF(region_name="","",region_name)</f>
        <v>Мурманская область</v>
      </c>
      <c r="I11" s="188" t="s">
        <v>477</v>
      </c>
      <c r="J11" s="311"/>
      <c r="K11" s="206"/>
      <c r="L11" s="206"/>
      <c r="M11" s="206"/>
      <c r="N11" s="206"/>
      <c r="O11" s="206"/>
      <c r="P11" s="206"/>
      <c r="Q11" s="206"/>
      <c r="R11" s="206"/>
      <c r="S11" s="206"/>
      <c r="T11" s="206"/>
    </row>
    <row r="12" spans="1:20" s="182" customFormat="1" ht="22.5">
      <c r="A12" s="1278"/>
      <c r="B12" s="1278"/>
      <c r="C12" s="1278">
        <v>1</v>
      </c>
      <c r="D12" s="320"/>
      <c r="F12" s="312" t="str">
        <f>"4."&amp;mergeValue(A12) &amp;"."&amp;mergeValue(B12)&amp;"."&amp;mergeValue(C12)</f>
        <v>4.1.1.1</v>
      </c>
      <c r="G12" s="317" t="s">
        <v>475</v>
      </c>
      <c r="H12" s="297"/>
      <c r="I12" s="188" t="s">
        <v>478</v>
      </c>
      <c r="J12" s="311"/>
      <c r="K12" s="206"/>
      <c r="L12" s="206"/>
      <c r="M12" s="206"/>
      <c r="N12" s="206"/>
      <c r="O12" s="206"/>
      <c r="P12" s="206"/>
      <c r="Q12" s="206"/>
      <c r="R12" s="206"/>
      <c r="S12" s="206"/>
      <c r="T12" s="206"/>
    </row>
    <row r="13" spans="1:20" s="182" customFormat="1" ht="39" customHeight="1">
      <c r="A13" s="1278"/>
      <c r="B13" s="1278"/>
      <c r="C13" s="1278"/>
      <c r="D13" s="320">
        <v>1</v>
      </c>
      <c r="F13" s="312" t="str">
        <f>"4."&amp;mergeValue(A13) &amp;"."&amp;mergeValue(B13)&amp;"."&amp;mergeValue(C13)&amp;"."&amp;mergeValue(D13)</f>
        <v>4.1.1.1.1</v>
      </c>
      <c r="G13" s="391" t="s">
        <v>476</v>
      </c>
      <c r="H13" s="297"/>
      <c r="I13" s="1319" t="s">
        <v>566</v>
      </c>
      <c r="J13" s="311"/>
      <c r="K13" s="206"/>
      <c r="L13" s="206"/>
      <c r="M13" s="206"/>
      <c r="N13" s="206"/>
      <c r="O13" s="206"/>
      <c r="P13" s="206"/>
      <c r="Q13" s="206"/>
      <c r="R13" s="206"/>
      <c r="S13" s="206"/>
      <c r="T13" s="206"/>
    </row>
    <row r="14" spans="1:20" s="182" customFormat="1" ht="18.75">
      <c r="A14" s="1278"/>
      <c r="B14" s="1278"/>
      <c r="C14" s="1278"/>
      <c r="D14" s="320"/>
      <c r="F14" s="314"/>
      <c r="G14" s="143" t="s">
        <v>4</v>
      </c>
      <c r="H14" s="319"/>
      <c r="I14" s="1319"/>
      <c r="J14" s="311"/>
      <c r="K14" s="206"/>
      <c r="L14" s="206"/>
      <c r="M14" s="206"/>
      <c r="N14" s="206"/>
      <c r="O14" s="206"/>
      <c r="P14" s="206"/>
      <c r="Q14" s="206"/>
      <c r="R14" s="206"/>
      <c r="S14" s="206"/>
      <c r="T14" s="206"/>
    </row>
    <row r="15" spans="1:20" s="182" customFormat="1" ht="18.75">
      <c r="A15" s="1278"/>
      <c r="B15" s="1278"/>
      <c r="C15" s="320"/>
      <c r="D15" s="320"/>
      <c r="F15" s="392"/>
      <c r="G15" s="187" t="s">
        <v>400</v>
      </c>
      <c r="H15" s="393"/>
      <c r="I15" s="394"/>
      <c r="J15" s="311"/>
      <c r="K15" s="206"/>
      <c r="L15" s="206"/>
      <c r="M15" s="206"/>
      <c r="N15" s="206"/>
      <c r="O15" s="206"/>
      <c r="P15" s="206"/>
      <c r="Q15" s="206"/>
      <c r="R15" s="206"/>
      <c r="S15" s="206"/>
      <c r="T15" s="206"/>
    </row>
    <row r="16" spans="1:20" s="182" customFormat="1" ht="18.75">
      <c r="A16" s="1278"/>
      <c r="B16" s="206"/>
      <c r="C16" s="206"/>
      <c r="D16" s="206"/>
      <c r="F16" s="314"/>
      <c r="G16" s="148" t="s">
        <v>482</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481</v>
      </c>
      <c r="H17" s="315"/>
      <c r="I17" s="316"/>
      <c r="J17" s="311"/>
      <c r="K17" s="206"/>
      <c r="L17" s="206"/>
      <c r="M17" s="206"/>
      <c r="N17" s="206"/>
      <c r="O17" s="206"/>
      <c r="P17" s="206"/>
      <c r="Q17" s="206"/>
      <c r="R17" s="206"/>
      <c r="S17" s="206"/>
      <c r="T17" s="206"/>
    </row>
    <row r="18" spans="1:20" s="306" customFormat="1" ht="3" customHeight="1">
      <c r="A18" s="307"/>
      <c r="B18" s="307"/>
      <c r="C18" s="307"/>
      <c r="D18" s="307"/>
      <c r="F18" s="321"/>
      <c r="G18" s="322"/>
      <c r="H18" s="323"/>
      <c r="I18" s="324"/>
      <c r="J18" s="307"/>
      <c r="K18" s="307"/>
      <c r="L18" s="307"/>
      <c r="M18" s="307"/>
      <c r="N18" s="307"/>
      <c r="O18" s="307"/>
      <c r="P18" s="307"/>
      <c r="Q18" s="307"/>
      <c r="R18" s="307"/>
      <c r="S18" s="307"/>
      <c r="T18" s="307"/>
    </row>
    <row r="19" spans="1:20" s="306" customFormat="1" ht="15" customHeight="1">
      <c r="A19" s="307"/>
      <c r="B19" s="307"/>
      <c r="C19" s="307"/>
      <c r="D19" s="307"/>
      <c r="F19" s="305"/>
      <c r="G19" s="1273" t="s">
        <v>568</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52" hidden="1" customWidth="1"/>
    <col min="7" max="8" width="9.140625" style="558" hidden="1" customWidth="1"/>
    <col min="9" max="9" width="3.7109375" style="499" customWidth="1"/>
    <col min="10" max="11" width="3.7109375" style="498" customWidth="1"/>
    <col min="12" max="12" width="12.7109375" style="491" customWidth="1"/>
    <col min="13" max="13" width="44.7109375" style="491" customWidth="1"/>
    <col min="14" max="14" width="1.7109375" style="491" hidden="1" customWidth="1"/>
    <col min="15" max="15" width="29.7109375" style="491" hidden="1" customWidth="1"/>
    <col min="16" max="17" width="23.7109375" style="491" hidden="1" customWidth="1"/>
    <col min="18" max="18" width="11.7109375" style="491" customWidth="1"/>
    <col min="19" max="19" width="3.7109375" style="491" customWidth="1"/>
    <col min="20" max="20" width="11.7109375" style="491" customWidth="1"/>
    <col min="21" max="21" width="8.5703125" style="491" hidden="1" customWidth="1"/>
    <col min="22" max="22" width="4.7109375" style="491" customWidth="1"/>
    <col min="23" max="23" width="115.7109375" style="491" customWidth="1"/>
    <col min="24" max="25" width="10.5703125" style="552"/>
    <col min="26" max="26" width="11.140625" style="552" customWidth="1"/>
    <col min="27" max="29" width="10.5703125" style="552"/>
    <col min="30" max="249" width="10.5703125" style="491"/>
    <col min="250" max="257" width="0" style="491" hidden="1" customWidth="1"/>
    <col min="258" max="258" width="3.7109375" style="491" customWidth="1"/>
    <col min="259" max="259" width="3.85546875" style="491" customWidth="1"/>
    <col min="260" max="260" width="3.7109375" style="491" customWidth="1"/>
    <col min="261" max="261" width="12.7109375" style="491" customWidth="1"/>
    <col min="262" max="262" width="52.7109375" style="491" customWidth="1"/>
    <col min="263" max="266" width="0" style="491" hidden="1" customWidth="1"/>
    <col min="267" max="267" width="12.28515625" style="491" customWidth="1"/>
    <col min="268" max="268" width="6.42578125" style="491" customWidth="1"/>
    <col min="269" max="269" width="12.28515625" style="491" customWidth="1"/>
    <col min="270" max="270" width="0" style="491" hidden="1" customWidth="1"/>
    <col min="271" max="271" width="3.7109375" style="491" customWidth="1"/>
    <col min="272" max="272" width="11.140625" style="491" bestFit="1" customWidth="1"/>
    <col min="273" max="274" width="10.5703125" style="491"/>
    <col min="275" max="275" width="11.140625" style="491" customWidth="1"/>
    <col min="276" max="505" width="10.5703125" style="491"/>
    <col min="506" max="513" width="0" style="491" hidden="1" customWidth="1"/>
    <col min="514" max="514" width="3.7109375" style="491" customWidth="1"/>
    <col min="515" max="515" width="3.85546875" style="491" customWidth="1"/>
    <col min="516" max="516" width="3.7109375" style="491" customWidth="1"/>
    <col min="517" max="517" width="12.7109375" style="491" customWidth="1"/>
    <col min="518" max="518" width="52.7109375" style="491" customWidth="1"/>
    <col min="519" max="522" width="0" style="491" hidden="1" customWidth="1"/>
    <col min="523" max="523" width="12.28515625" style="491" customWidth="1"/>
    <col min="524" max="524" width="6.42578125" style="491" customWidth="1"/>
    <col min="525" max="525" width="12.28515625" style="491" customWidth="1"/>
    <col min="526" max="526" width="0" style="491" hidden="1" customWidth="1"/>
    <col min="527" max="527" width="3.7109375" style="491" customWidth="1"/>
    <col min="528" max="528" width="11.140625" style="491" bestFit="1" customWidth="1"/>
    <col min="529" max="530" width="10.5703125" style="491"/>
    <col min="531" max="531" width="11.140625" style="491" customWidth="1"/>
    <col min="532" max="761" width="10.5703125" style="491"/>
    <col min="762" max="769" width="0" style="491" hidden="1" customWidth="1"/>
    <col min="770" max="770" width="3.7109375" style="491" customWidth="1"/>
    <col min="771" max="771" width="3.85546875" style="491" customWidth="1"/>
    <col min="772" max="772" width="3.7109375" style="491" customWidth="1"/>
    <col min="773" max="773" width="12.7109375" style="491" customWidth="1"/>
    <col min="774" max="774" width="52.7109375" style="491" customWidth="1"/>
    <col min="775" max="778" width="0" style="491" hidden="1" customWidth="1"/>
    <col min="779" max="779" width="12.28515625" style="491" customWidth="1"/>
    <col min="780" max="780" width="6.42578125" style="491" customWidth="1"/>
    <col min="781" max="781" width="12.28515625" style="491" customWidth="1"/>
    <col min="782" max="782" width="0" style="491" hidden="1" customWidth="1"/>
    <col min="783" max="783" width="3.7109375" style="491" customWidth="1"/>
    <col min="784" max="784" width="11.140625" style="491" bestFit="1" customWidth="1"/>
    <col min="785" max="786" width="10.5703125" style="491"/>
    <col min="787" max="787" width="11.140625" style="491" customWidth="1"/>
    <col min="788" max="1017" width="10.5703125" style="491"/>
    <col min="1018" max="1025" width="0" style="491" hidden="1" customWidth="1"/>
    <col min="1026" max="1026" width="3.7109375" style="491" customWidth="1"/>
    <col min="1027" max="1027" width="3.85546875" style="491" customWidth="1"/>
    <col min="1028" max="1028" width="3.7109375" style="491" customWidth="1"/>
    <col min="1029" max="1029" width="12.7109375" style="491" customWidth="1"/>
    <col min="1030" max="1030" width="52.7109375" style="491" customWidth="1"/>
    <col min="1031" max="1034" width="0" style="491" hidden="1" customWidth="1"/>
    <col min="1035" max="1035" width="12.28515625" style="491" customWidth="1"/>
    <col min="1036" max="1036" width="6.42578125" style="491" customWidth="1"/>
    <col min="1037" max="1037" width="12.28515625" style="491" customWidth="1"/>
    <col min="1038" max="1038" width="0" style="491" hidden="1" customWidth="1"/>
    <col min="1039" max="1039" width="3.7109375" style="491" customWidth="1"/>
    <col min="1040" max="1040" width="11.140625" style="491" bestFit="1" customWidth="1"/>
    <col min="1041" max="1042" width="10.5703125" style="491"/>
    <col min="1043" max="1043" width="11.140625" style="491" customWidth="1"/>
    <col min="1044" max="1273" width="10.5703125" style="491"/>
    <col min="1274" max="1281" width="0" style="491" hidden="1" customWidth="1"/>
    <col min="1282" max="1282" width="3.7109375" style="491" customWidth="1"/>
    <col min="1283" max="1283" width="3.85546875" style="491" customWidth="1"/>
    <col min="1284" max="1284" width="3.7109375" style="491" customWidth="1"/>
    <col min="1285" max="1285" width="12.7109375" style="491" customWidth="1"/>
    <col min="1286" max="1286" width="52.7109375" style="491" customWidth="1"/>
    <col min="1287" max="1290" width="0" style="491" hidden="1" customWidth="1"/>
    <col min="1291" max="1291" width="12.28515625" style="491" customWidth="1"/>
    <col min="1292" max="1292" width="6.42578125" style="491" customWidth="1"/>
    <col min="1293" max="1293" width="12.28515625" style="491" customWidth="1"/>
    <col min="1294" max="1294" width="0" style="491" hidden="1" customWidth="1"/>
    <col min="1295" max="1295" width="3.7109375" style="491" customWidth="1"/>
    <col min="1296" max="1296" width="11.140625" style="491" bestFit="1" customWidth="1"/>
    <col min="1297" max="1298" width="10.5703125" style="491"/>
    <col min="1299" max="1299" width="11.140625" style="491" customWidth="1"/>
    <col min="1300" max="1529" width="10.5703125" style="491"/>
    <col min="1530" max="1537" width="0" style="491" hidden="1" customWidth="1"/>
    <col min="1538" max="1538" width="3.7109375" style="491" customWidth="1"/>
    <col min="1539" max="1539" width="3.85546875" style="491" customWidth="1"/>
    <col min="1540" max="1540" width="3.7109375" style="491" customWidth="1"/>
    <col min="1541" max="1541" width="12.7109375" style="491" customWidth="1"/>
    <col min="1542" max="1542" width="52.7109375" style="491" customWidth="1"/>
    <col min="1543" max="1546" width="0" style="491" hidden="1" customWidth="1"/>
    <col min="1547" max="1547" width="12.28515625" style="491" customWidth="1"/>
    <col min="1548" max="1548" width="6.42578125" style="491" customWidth="1"/>
    <col min="1549" max="1549" width="12.28515625" style="491" customWidth="1"/>
    <col min="1550" max="1550" width="0" style="491" hidden="1" customWidth="1"/>
    <col min="1551" max="1551" width="3.7109375" style="491" customWidth="1"/>
    <col min="1552" max="1552" width="11.140625" style="491" bestFit="1" customWidth="1"/>
    <col min="1553" max="1554" width="10.5703125" style="491"/>
    <col min="1555" max="1555" width="11.140625" style="491" customWidth="1"/>
    <col min="1556" max="1785" width="10.5703125" style="491"/>
    <col min="1786" max="1793" width="0" style="491" hidden="1" customWidth="1"/>
    <col min="1794" max="1794" width="3.7109375" style="491" customWidth="1"/>
    <col min="1795" max="1795" width="3.85546875" style="491" customWidth="1"/>
    <col min="1796" max="1796" width="3.7109375" style="491" customWidth="1"/>
    <col min="1797" max="1797" width="12.7109375" style="491" customWidth="1"/>
    <col min="1798" max="1798" width="52.7109375" style="491" customWidth="1"/>
    <col min="1799" max="1802" width="0" style="491" hidden="1" customWidth="1"/>
    <col min="1803" max="1803" width="12.28515625" style="491" customWidth="1"/>
    <col min="1804" max="1804" width="6.42578125" style="491" customWidth="1"/>
    <col min="1805" max="1805" width="12.28515625" style="491" customWidth="1"/>
    <col min="1806" max="1806" width="0" style="491" hidden="1" customWidth="1"/>
    <col min="1807" max="1807" width="3.7109375" style="491" customWidth="1"/>
    <col min="1808" max="1808" width="11.140625" style="491" bestFit="1" customWidth="1"/>
    <col min="1809" max="1810" width="10.5703125" style="491"/>
    <col min="1811" max="1811" width="11.140625" style="491" customWidth="1"/>
    <col min="1812" max="2041" width="10.5703125" style="491"/>
    <col min="2042" max="2049" width="0" style="491" hidden="1" customWidth="1"/>
    <col min="2050" max="2050" width="3.7109375" style="491" customWidth="1"/>
    <col min="2051" max="2051" width="3.85546875" style="491" customWidth="1"/>
    <col min="2052" max="2052" width="3.7109375" style="491" customWidth="1"/>
    <col min="2053" max="2053" width="12.7109375" style="491" customWidth="1"/>
    <col min="2054" max="2054" width="52.7109375" style="491" customWidth="1"/>
    <col min="2055" max="2058" width="0" style="491" hidden="1" customWidth="1"/>
    <col min="2059" max="2059" width="12.28515625" style="491" customWidth="1"/>
    <col min="2060" max="2060" width="6.42578125" style="491" customWidth="1"/>
    <col min="2061" max="2061" width="12.28515625" style="491" customWidth="1"/>
    <col min="2062" max="2062" width="0" style="491" hidden="1" customWidth="1"/>
    <col min="2063" max="2063" width="3.7109375" style="491" customWidth="1"/>
    <col min="2064" max="2064" width="11.140625" style="491" bestFit="1" customWidth="1"/>
    <col min="2065" max="2066" width="10.5703125" style="491"/>
    <col min="2067" max="2067" width="11.140625" style="491" customWidth="1"/>
    <col min="2068" max="2297" width="10.5703125" style="491"/>
    <col min="2298" max="2305" width="0" style="491" hidden="1" customWidth="1"/>
    <col min="2306" max="2306" width="3.7109375" style="491" customWidth="1"/>
    <col min="2307" max="2307" width="3.85546875" style="491" customWidth="1"/>
    <col min="2308" max="2308" width="3.7109375" style="491" customWidth="1"/>
    <col min="2309" max="2309" width="12.7109375" style="491" customWidth="1"/>
    <col min="2310" max="2310" width="52.7109375" style="491" customWidth="1"/>
    <col min="2311" max="2314" width="0" style="491" hidden="1" customWidth="1"/>
    <col min="2315" max="2315" width="12.28515625" style="491" customWidth="1"/>
    <col min="2316" max="2316" width="6.42578125" style="491" customWidth="1"/>
    <col min="2317" max="2317" width="12.28515625" style="491" customWidth="1"/>
    <col min="2318" max="2318" width="0" style="491" hidden="1" customWidth="1"/>
    <col min="2319" max="2319" width="3.7109375" style="491" customWidth="1"/>
    <col min="2320" max="2320" width="11.140625" style="491" bestFit="1" customWidth="1"/>
    <col min="2321" max="2322" width="10.5703125" style="491"/>
    <col min="2323" max="2323" width="11.140625" style="491" customWidth="1"/>
    <col min="2324" max="2553" width="10.5703125" style="491"/>
    <col min="2554" max="2561" width="0" style="491" hidden="1" customWidth="1"/>
    <col min="2562" max="2562" width="3.7109375" style="491" customWidth="1"/>
    <col min="2563" max="2563" width="3.85546875" style="491" customWidth="1"/>
    <col min="2564" max="2564" width="3.7109375" style="491" customWidth="1"/>
    <col min="2565" max="2565" width="12.7109375" style="491" customWidth="1"/>
    <col min="2566" max="2566" width="52.7109375" style="491" customWidth="1"/>
    <col min="2567" max="2570" width="0" style="491" hidden="1" customWidth="1"/>
    <col min="2571" max="2571" width="12.28515625" style="491" customWidth="1"/>
    <col min="2572" max="2572" width="6.42578125" style="491" customWidth="1"/>
    <col min="2573" max="2573" width="12.28515625" style="491" customWidth="1"/>
    <col min="2574" max="2574" width="0" style="491" hidden="1" customWidth="1"/>
    <col min="2575" max="2575" width="3.7109375" style="491" customWidth="1"/>
    <col min="2576" max="2576" width="11.140625" style="491" bestFit="1" customWidth="1"/>
    <col min="2577" max="2578" width="10.5703125" style="491"/>
    <col min="2579" max="2579" width="11.140625" style="491" customWidth="1"/>
    <col min="2580" max="2809" width="10.5703125" style="491"/>
    <col min="2810" max="2817" width="0" style="491" hidden="1" customWidth="1"/>
    <col min="2818" max="2818" width="3.7109375" style="491" customWidth="1"/>
    <col min="2819" max="2819" width="3.85546875" style="491" customWidth="1"/>
    <col min="2820" max="2820" width="3.7109375" style="491" customWidth="1"/>
    <col min="2821" max="2821" width="12.7109375" style="491" customWidth="1"/>
    <col min="2822" max="2822" width="52.7109375" style="491" customWidth="1"/>
    <col min="2823" max="2826" width="0" style="491" hidden="1" customWidth="1"/>
    <col min="2827" max="2827" width="12.28515625" style="491" customWidth="1"/>
    <col min="2828" max="2828" width="6.42578125" style="491" customWidth="1"/>
    <col min="2829" max="2829" width="12.28515625" style="491" customWidth="1"/>
    <col min="2830" max="2830" width="0" style="491" hidden="1" customWidth="1"/>
    <col min="2831" max="2831" width="3.7109375" style="491" customWidth="1"/>
    <col min="2832" max="2832" width="11.140625" style="491" bestFit="1" customWidth="1"/>
    <col min="2833" max="2834" width="10.5703125" style="491"/>
    <col min="2835" max="2835" width="11.140625" style="491" customWidth="1"/>
    <col min="2836" max="3065" width="10.5703125" style="491"/>
    <col min="3066" max="3073" width="0" style="491" hidden="1" customWidth="1"/>
    <col min="3074" max="3074" width="3.7109375" style="491" customWidth="1"/>
    <col min="3075" max="3075" width="3.85546875" style="491" customWidth="1"/>
    <col min="3076" max="3076" width="3.7109375" style="491" customWidth="1"/>
    <col min="3077" max="3077" width="12.7109375" style="491" customWidth="1"/>
    <col min="3078" max="3078" width="52.7109375" style="491" customWidth="1"/>
    <col min="3079" max="3082" width="0" style="491" hidden="1" customWidth="1"/>
    <col min="3083" max="3083" width="12.28515625" style="491" customWidth="1"/>
    <col min="3084" max="3084" width="6.42578125" style="491" customWidth="1"/>
    <col min="3085" max="3085" width="12.28515625" style="491" customWidth="1"/>
    <col min="3086" max="3086" width="0" style="491" hidden="1" customWidth="1"/>
    <col min="3087" max="3087" width="3.7109375" style="491" customWidth="1"/>
    <col min="3088" max="3088" width="11.140625" style="491" bestFit="1" customWidth="1"/>
    <col min="3089" max="3090" width="10.5703125" style="491"/>
    <col min="3091" max="3091" width="11.140625" style="491" customWidth="1"/>
    <col min="3092" max="3321" width="10.5703125" style="491"/>
    <col min="3322" max="3329" width="0" style="491" hidden="1" customWidth="1"/>
    <col min="3330" max="3330" width="3.7109375" style="491" customWidth="1"/>
    <col min="3331" max="3331" width="3.85546875" style="491" customWidth="1"/>
    <col min="3332" max="3332" width="3.7109375" style="491" customWidth="1"/>
    <col min="3333" max="3333" width="12.7109375" style="491" customWidth="1"/>
    <col min="3334" max="3334" width="52.7109375" style="491" customWidth="1"/>
    <col min="3335" max="3338" width="0" style="491" hidden="1" customWidth="1"/>
    <col min="3339" max="3339" width="12.28515625" style="491" customWidth="1"/>
    <col min="3340" max="3340" width="6.42578125" style="491" customWidth="1"/>
    <col min="3341" max="3341" width="12.28515625" style="491" customWidth="1"/>
    <col min="3342" max="3342" width="0" style="491" hidden="1" customWidth="1"/>
    <col min="3343" max="3343" width="3.7109375" style="491" customWidth="1"/>
    <col min="3344" max="3344" width="11.140625" style="491" bestFit="1" customWidth="1"/>
    <col min="3345" max="3346" width="10.5703125" style="491"/>
    <col min="3347" max="3347" width="11.140625" style="491" customWidth="1"/>
    <col min="3348" max="3577" width="10.5703125" style="491"/>
    <col min="3578" max="3585" width="0" style="491" hidden="1" customWidth="1"/>
    <col min="3586" max="3586" width="3.7109375" style="491" customWidth="1"/>
    <col min="3587" max="3587" width="3.85546875" style="491" customWidth="1"/>
    <col min="3588" max="3588" width="3.7109375" style="491" customWidth="1"/>
    <col min="3589" max="3589" width="12.7109375" style="491" customWidth="1"/>
    <col min="3590" max="3590" width="52.7109375" style="491" customWidth="1"/>
    <col min="3591" max="3594" width="0" style="491" hidden="1" customWidth="1"/>
    <col min="3595" max="3595" width="12.28515625" style="491" customWidth="1"/>
    <col min="3596" max="3596" width="6.42578125" style="491" customWidth="1"/>
    <col min="3597" max="3597" width="12.28515625" style="491" customWidth="1"/>
    <col min="3598" max="3598" width="0" style="491" hidden="1" customWidth="1"/>
    <col min="3599" max="3599" width="3.7109375" style="491" customWidth="1"/>
    <col min="3600" max="3600" width="11.140625" style="491" bestFit="1" customWidth="1"/>
    <col min="3601" max="3602" width="10.5703125" style="491"/>
    <col min="3603" max="3603" width="11.140625" style="491" customWidth="1"/>
    <col min="3604" max="3833" width="10.5703125" style="491"/>
    <col min="3834" max="3841" width="0" style="491" hidden="1" customWidth="1"/>
    <col min="3842" max="3842" width="3.7109375" style="491" customWidth="1"/>
    <col min="3843" max="3843" width="3.85546875" style="491" customWidth="1"/>
    <col min="3844" max="3844" width="3.7109375" style="491" customWidth="1"/>
    <col min="3845" max="3845" width="12.7109375" style="491" customWidth="1"/>
    <col min="3846" max="3846" width="52.7109375" style="491" customWidth="1"/>
    <col min="3847" max="3850" width="0" style="491" hidden="1" customWidth="1"/>
    <col min="3851" max="3851" width="12.28515625" style="491" customWidth="1"/>
    <col min="3852" max="3852" width="6.42578125" style="491" customWidth="1"/>
    <col min="3853" max="3853" width="12.28515625" style="491" customWidth="1"/>
    <col min="3854" max="3854" width="0" style="491" hidden="1" customWidth="1"/>
    <col min="3855" max="3855" width="3.7109375" style="491" customWidth="1"/>
    <col min="3856" max="3856" width="11.140625" style="491" bestFit="1" customWidth="1"/>
    <col min="3857" max="3858" width="10.5703125" style="491"/>
    <col min="3859" max="3859" width="11.140625" style="491" customWidth="1"/>
    <col min="3860" max="4089" width="10.5703125" style="491"/>
    <col min="4090" max="4097" width="0" style="491" hidden="1" customWidth="1"/>
    <col min="4098" max="4098" width="3.7109375" style="491" customWidth="1"/>
    <col min="4099" max="4099" width="3.85546875" style="491" customWidth="1"/>
    <col min="4100" max="4100" width="3.7109375" style="491" customWidth="1"/>
    <col min="4101" max="4101" width="12.7109375" style="491" customWidth="1"/>
    <col min="4102" max="4102" width="52.7109375" style="491" customWidth="1"/>
    <col min="4103" max="4106" width="0" style="491" hidden="1" customWidth="1"/>
    <col min="4107" max="4107" width="12.28515625" style="491" customWidth="1"/>
    <col min="4108" max="4108" width="6.42578125" style="491" customWidth="1"/>
    <col min="4109" max="4109" width="12.28515625" style="491" customWidth="1"/>
    <col min="4110" max="4110" width="0" style="491" hidden="1" customWidth="1"/>
    <col min="4111" max="4111" width="3.7109375" style="491" customWidth="1"/>
    <col min="4112" max="4112" width="11.140625" style="491" bestFit="1" customWidth="1"/>
    <col min="4113" max="4114" width="10.5703125" style="491"/>
    <col min="4115" max="4115" width="11.140625" style="491" customWidth="1"/>
    <col min="4116" max="4345" width="10.5703125" style="491"/>
    <col min="4346" max="4353" width="0" style="491" hidden="1" customWidth="1"/>
    <col min="4354" max="4354" width="3.7109375" style="491" customWidth="1"/>
    <col min="4355" max="4355" width="3.85546875" style="491" customWidth="1"/>
    <col min="4356" max="4356" width="3.7109375" style="491" customWidth="1"/>
    <col min="4357" max="4357" width="12.7109375" style="491" customWidth="1"/>
    <col min="4358" max="4358" width="52.7109375" style="491" customWidth="1"/>
    <col min="4359" max="4362" width="0" style="491" hidden="1" customWidth="1"/>
    <col min="4363" max="4363" width="12.28515625" style="491" customWidth="1"/>
    <col min="4364" max="4364" width="6.42578125" style="491" customWidth="1"/>
    <col min="4365" max="4365" width="12.28515625" style="491" customWidth="1"/>
    <col min="4366" max="4366" width="0" style="491" hidden="1" customWidth="1"/>
    <col min="4367" max="4367" width="3.7109375" style="491" customWidth="1"/>
    <col min="4368" max="4368" width="11.140625" style="491" bestFit="1" customWidth="1"/>
    <col min="4369" max="4370" width="10.5703125" style="491"/>
    <col min="4371" max="4371" width="11.140625" style="491" customWidth="1"/>
    <col min="4372" max="4601" width="10.5703125" style="491"/>
    <col min="4602" max="4609" width="0" style="491" hidden="1" customWidth="1"/>
    <col min="4610" max="4610" width="3.7109375" style="491" customWidth="1"/>
    <col min="4611" max="4611" width="3.85546875" style="491" customWidth="1"/>
    <col min="4612" max="4612" width="3.7109375" style="491" customWidth="1"/>
    <col min="4613" max="4613" width="12.7109375" style="491" customWidth="1"/>
    <col min="4614" max="4614" width="52.7109375" style="491" customWidth="1"/>
    <col min="4615" max="4618" width="0" style="491" hidden="1" customWidth="1"/>
    <col min="4619" max="4619" width="12.28515625" style="491" customWidth="1"/>
    <col min="4620" max="4620" width="6.42578125" style="491" customWidth="1"/>
    <col min="4621" max="4621" width="12.28515625" style="491" customWidth="1"/>
    <col min="4622" max="4622" width="0" style="491" hidden="1" customWidth="1"/>
    <col min="4623" max="4623" width="3.7109375" style="491" customWidth="1"/>
    <col min="4624" max="4624" width="11.140625" style="491" bestFit="1" customWidth="1"/>
    <col min="4625" max="4626" width="10.5703125" style="491"/>
    <col min="4627" max="4627" width="11.140625" style="491" customWidth="1"/>
    <col min="4628" max="4857" width="10.5703125" style="491"/>
    <col min="4858" max="4865" width="0" style="491" hidden="1" customWidth="1"/>
    <col min="4866" max="4866" width="3.7109375" style="491" customWidth="1"/>
    <col min="4867" max="4867" width="3.85546875" style="491" customWidth="1"/>
    <col min="4868" max="4868" width="3.7109375" style="491" customWidth="1"/>
    <col min="4869" max="4869" width="12.7109375" style="491" customWidth="1"/>
    <col min="4870" max="4870" width="52.7109375" style="491" customWidth="1"/>
    <col min="4871" max="4874" width="0" style="491" hidden="1" customWidth="1"/>
    <col min="4875" max="4875" width="12.28515625" style="491" customWidth="1"/>
    <col min="4876" max="4876" width="6.42578125" style="491" customWidth="1"/>
    <col min="4877" max="4877" width="12.28515625" style="491" customWidth="1"/>
    <col min="4878" max="4878" width="0" style="491" hidden="1" customWidth="1"/>
    <col min="4879" max="4879" width="3.7109375" style="491" customWidth="1"/>
    <col min="4880" max="4880" width="11.140625" style="491" bestFit="1" customWidth="1"/>
    <col min="4881" max="4882" width="10.5703125" style="491"/>
    <col min="4883" max="4883" width="11.140625" style="491" customWidth="1"/>
    <col min="4884" max="5113" width="10.5703125" style="491"/>
    <col min="5114" max="5121" width="0" style="491" hidden="1" customWidth="1"/>
    <col min="5122" max="5122" width="3.7109375" style="491" customWidth="1"/>
    <col min="5123" max="5123" width="3.85546875" style="491" customWidth="1"/>
    <col min="5124" max="5124" width="3.7109375" style="491" customWidth="1"/>
    <col min="5125" max="5125" width="12.7109375" style="491" customWidth="1"/>
    <col min="5126" max="5126" width="52.7109375" style="491" customWidth="1"/>
    <col min="5127" max="5130" width="0" style="491" hidden="1" customWidth="1"/>
    <col min="5131" max="5131" width="12.28515625" style="491" customWidth="1"/>
    <col min="5132" max="5132" width="6.42578125" style="491" customWidth="1"/>
    <col min="5133" max="5133" width="12.28515625" style="491" customWidth="1"/>
    <col min="5134" max="5134" width="0" style="491" hidden="1" customWidth="1"/>
    <col min="5135" max="5135" width="3.7109375" style="491" customWidth="1"/>
    <col min="5136" max="5136" width="11.140625" style="491" bestFit="1" customWidth="1"/>
    <col min="5137" max="5138" width="10.5703125" style="491"/>
    <col min="5139" max="5139" width="11.140625" style="491" customWidth="1"/>
    <col min="5140" max="5369" width="10.5703125" style="491"/>
    <col min="5370" max="5377" width="0" style="491" hidden="1" customWidth="1"/>
    <col min="5378" max="5378" width="3.7109375" style="491" customWidth="1"/>
    <col min="5379" max="5379" width="3.85546875" style="491" customWidth="1"/>
    <col min="5380" max="5380" width="3.7109375" style="491" customWidth="1"/>
    <col min="5381" max="5381" width="12.7109375" style="491" customWidth="1"/>
    <col min="5382" max="5382" width="52.7109375" style="491" customWidth="1"/>
    <col min="5383" max="5386" width="0" style="491" hidden="1" customWidth="1"/>
    <col min="5387" max="5387" width="12.28515625" style="491" customWidth="1"/>
    <col min="5388" max="5388" width="6.42578125" style="491" customWidth="1"/>
    <col min="5389" max="5389" width="12.28515625" style="491" customWidth="1"/>
    <col min="5390" max="5390" width="0" style="491" hidden="1" customWidth="1"/>
    <col min="5391" max="5391" width="3.7109375" style="491" customWidth="1"/>
    <col min="5392" max="5392" width="11.140625" style="491" bestFit="1" customWidth="1"/>
    <col min="5393" max="5394" width="10.5703125" style="491"/>
    <col min="5395" max="5395" width="11.140625" style="491" customWidth="1"/>
    <col min="5396" max="5625" width="10.5703125" style="491"/>
    <col min="5626" max="5633" width="0" style="491" hidden="1" customWidth="1"/>
    <col min="5634" max="5634" width="3.7109375" style="491" customWidth="1"/>
    <col min="5635" max="5635" width="3.85546875" style="491" customWidth="1"/>
    <col min="5636" max="5636" width="3.7109375" style="491" customWidth="1"/>
    <col min="5637" max="5637" width="12.7109375" style="491" customWidth="1"/>
    <col min="5638" max="5638" width="52.7109375" style="491" customWidth="1"/>
    <col min="5639" max="5642" width="0" style="491" hidden="1" customWidth="1"/>
    <col min="5643" max="5643" width="12.28515625" style="491" customWidth="1"/>
    <col min="5644" max="5644" width="6.42578125" style="491" customWidth="1"/>
    <col min="5645" max="5645" width="12.28515625" style="491" customWidth="1"/>
    <col min="5646" max="5646" width="0" style="491" hidden="1" customWidth="1"/>
    <col min="5647" max="5647" width="3.7109375" style="491" customWidth="1"/>
    <col min="5648" max="5648" width="11.140625" style="491" bestFit="1" customWidth="1"/>
    <col min="5649" max="5650" width="10.5703125" style="491"/>
    <col min="5651" max="5651" width="11.140625" style="491" customWidth="1"/>
    <col min="5652" max="5881" width="10.5703125" style="491"/>
    <col min="5882" max="5889" width="0" style="491" hidden="1" customWidth="1"/>
    <col min="5890" max="5890" width="3.7109375" style="491" customWidth="1"/>
    <col min="5891" max="5891" width="3.85546875" style="491" customWidth="1"/>
    <col min="5892" max="5892" width="3.7109375" style="491" customWidth="1"/>
    <col min="5893" max="5893" width="12.7109375" style="491" customWidth="1"/>
    <col min="5894" max="5894" width="52.7109375" style="491" customWidth="1"/>
    <col min="5895" max="5898" width="0" style="491" hidden="1" customWidth="1"/>
    <col min="5899" max="5899" width="12.28515625" style="491" customWidth="1"/>
    <col min="5900" max="5900" width="6.42578125" style="491" customWidth="1"/>
    <col min="5901" max="5901" width="12.28515625" style="491" customWidth="1"/>
    <col min="5902" max="5902" width="0" style="491" hidden="1" customWidth="1"/>
    <col min="5903" max="5903" width="3.7109375" style="491" customWidth="1"/>
    <col min="5904" max="5904" width="11.140625" style="491" bestFit="1" customWidth="1"/>
    <col min="5905" max="5906" width="10.5703125" style="491"/>
    <col min="5907" max="5907" width="11.140625" style="491" customWidth="1"/>
    <col min="5908" max="6137" width="10.5703125" style="491"/>
    <col min="6138" max="6145" width="0" style="491" hidden="1" customWidth="1"/>
    <col min="6146" max="6146" width="3.7109375" style="491" customWidth="1"/>
    <col min="6147" max="6147" width="3.85546875" style="491" customWidth="1"/>
    <col min="6148" max="6148" width="3.7109375" style="491" customWidth="1"/>
    <col min="6149" max="6149" width="12.7109375" style="491" customWidth="1"/>
    <col min="6150" max="6150" width="52.7109375" style="491" customWidth="1"/>
    <col min="6151" max="6154" width="0" style="491" hidden="1" customWidth="1"/>
    <col min="6155" max="6155" width="12.28515625" style="491" customWidth="1"/>
    <col min="6156" max="6156" width="6.42578125" style="491" customWidth="1"/>
    <col min="6157" max="6157" width="12.28515625" style="491" customWidth="1"/>
    <col min="6158" max="6158" width="0" style="491" hidden="1" customWidth="1"/>
    <col min="6159" max="6159" width="3.7109375" style="491" customWidth="1"/>
    <col min="6160" max="6160" width="11.140625" style="491" bestFit="1" customWidth="1"/>
    <col min="6161" max="6162" width="10.5703125" style="491"/>
    <col min="6163" max="6163" width="11.140625" style="491" customWidth="1"/>
    <col min="6164" max="6393" width="10.5703125" style="491"/>
    <col min="6394" max="6401" width="0" style="491" hidden="1" customWidth="1"/>
    <col min="6402" max="6402" width="3.7109375" style="491" customWidth="1"/>
    <col min="6403" max="6403" width="3.85546875" style="491" customWidth="1"/>
    <col min="6404" max="6404" width="3.7109375" style="491" customWidth="1"/>
    <col min="6405" max="6405" width="12.7109375" style="491" customWidth="1"/>
    <col min="6406" max="6406" width="52.7109375" style="491" customWidth="1"/>
    <col min="6407" max="6410" width="0" style="491" hidden="1" customWidth="1"/>
    <col min="6411" max="6411" width="12.28515625" style="491" customWidth="1"/>
    <col min="6412" max="6412" width="6.42578125" style="491" customWidth="1"/>
    <col min="6413" max="6413" width="12.28515625" style="491" customWidth="1"/>
    <col min="6414" max="6414" width="0" style="491" hidden="1" customWidth="1"/>
    <col min="6415" max="6415" width="3.7109375" style="491" customWidth="1"/>
    <col min="6416" max="6416" width="11.140625" style="491" bestFit="1" customWidth="1"/>
    <col min="6417" max="6418" width="10.5703125" style="491"/>
    <col min="6419" max="6419" width="11.140625" style="491" customWidth="1"/>
    <col min="6420" max="6649" width="10.5703125" style="491"/>
    <col min="6650" max="6657" width="0" style="491" hidden="1" customWidth="1"/>
    <col min="6658" max="6658" width="3.7109375" style="491" customWidth="1"/>
    <col min="6659" max="6659" width="3.85546875" style="491" customWidth="1"/>
    <col min="6660" max="6660" width="3.7109375" style="491" customWidth="1"/>
    <col min="6661" max="6661" width="12.7109375" style="491" customWidth="1"/>
    <col min="6662" max="6662" width="52.7109375" style="491" customWidth="1"/>
    <col min="6663" max="6666" width="0" style="491" hidden="1" customWidth="1"/>
    <col min="6667" max="6667" width="12.28515625" style="491" customWidth="1"/>
    <col min="6668" max="6668" width="6.42578125" style="491" customWidth="1"/>
    <col min="6669" max="6669" width="12.28515625" style="491" customWidth="1"/>
    <col min="6670" max="6670" width="0" style="491" hidden="1" customWidth="1"/>
    <col min="6671" max="6671" width="3.7109375" style="491" customWidth="1"/>
    <col min="6672" max="6672" width="11.140625" style="491" bestFit="1" customWidth="1"/>
    <col min="6673" max="6674" width="10.5703125" style="491"/>
    <col min="6675" max="6675" width="11.140625" style="491" customWidth="1"/>
    <col min="6676" max="6905" width="10.5703125" style="491"/>
    <col min="6906" max="6913" width="0" style="491" hidden="1" customWidth="1"/>
    <col min="6914" max="6914" width="3.7109375" style="491" customWidth="1"/>
    <col min="6915" max="6915" width="3.85546875" style="491" customWidth="1"/>
    <col min="6916" max="6916" width="3.7109375" style="491" customWidth="1"/>
    <col min="6917" max="6917" width="12.7109375" style="491" customWidth="1"/>
    <col min="6918" max="6918" width="52.7109375" style="491" customWidth="1"/>
    <col min="6919" max="6922" width="0" style="491" hidden="1" customWidth="1"/>
    <col min="6923" max="6923" width="12.28515625" style="491" customWidth="1"/>
    <col min="6924" max="6924" width="6.42578125" style="491" customWidth="1"/>
    <col min="6925" max="6925" width="12.28515625" style="491" customWidth="1"/>
    <col min="6926" max="6926" width="0" style="491" hidden="1" customWidth="1"/>
    <col min="6927" max="6927" width="3.7109375" style="491" customWidth="1"/>
    <col min="6928" max="6928" width="11.140625" style="491" bestFit="1" customWidth="1"/>
    <col min="6929" max="6930" width="10.5703125" style="491"/>
    <col min="6931" max="6931" width="11.140625" style="491" customWidth="1"/>
    <col min="6932" max="7161" width="10.5703125" style="491"/>
    <col min="7162" max="7169" width="0" style="491" hidden="1" customWidth="1"/>
    <col min="7170" max="7170" width="3.7109375" style="491" customWidth="1"/>
    <col min="7171" max="7171" width="3.85546875" style="491" customWidth="1"/>
    <col min="7172" max="7172" width="3.7109375" style="491" customWidth="1"/>
    <col min="7173" max="7173" width="12.7109375" style="491" customWidth="1"/>
    <col min="7174" max="7174" width="52.7109375" style="491" customWidth="1"/>
    <col min="7175" max="7178" width="0" style="491" hidden="1" customWidth="1"/>
    <col min="7179" max="7179" width="12.28515625" style="491" customWidth="1"/>
    <col min="7180" max="7180" width="6.42578125" style="491" customWidth="1"/>
    <col min="7181" max="7181" width="12.28515625" style="491" customWidth="1"/>
    <col min="7182" max="7182" width="0" style="491" hidden="1" customWidth="1"/>
    <col min="7183" max="7183" width="3.7109375" style="491" customWidth="1"/>
    <col min="7184" max="7184" width="11.140625" style="491" bestFit="1" customWidth="1"/>
    <col min="7185" max="7186" width="10.5703125" style="491"/>
    <col min="7187" max="7187" width="11.140625" style="491" customWidth="1"/>
    <col min="7188" max="7417" width="10.5703125" style="491"/>
    <col min="7418" max="7425" width="0" style="491" hidden="1" customWidth="1"/>
    <col min="7426" max="7426" width="3.7109375" style="491" customWidth="1"/>
    <col min="7427" max="7427" width="3.85546875" style="491" customWidth="1"/>
    <col min="7428" max="7428" width="3.7109375" style="491" customWidth="1"/>
    <col min="7429" max="7429" width="12.7109375" style="491" customWidth="1"/>
    <col min="7430" max="7430" width="52.7109375" style="491" customWidth="1"/>
    <col min="7431" max="7434" width="0" style="491" hidden="1" customWidth="1"/>
    <col min="7435" max="7435" width="12.28515625" style="491" customWidth="1"/>
    <col min="7436" max="7436" width="6.42578125" style="491" customWidth="1"/>
    <col min="7437" max="7437" width="12.28515625" style="491" customWidth="1"/>
    <col min="7438" max="7438" width="0" style="491" hidden="1" customWidth="1"/>
    <col min="7439" max="7439" width="3.7109375" style="491" customWidth="1"/>
    <col min="7440" max="7440" width="11.140625" style="491" bestFit="1" customWidth="1"/>
    <col min="7441" max="7442" width="10.5703125" style="491"/>
    <col min="7443" max="7443" width="11.140625" style="491" customWidth="1"/>
    <col min="7444" max="7673" width="10.5703125" style="491"/>
    <col min="7674" max="7681" width="0" style="491" hidden="1" customWidth="1"/>
    <col min="7682" max="7682" width="3.7109375" style="491" customWidth="1"/>
    <col min="7683" max="7683" width="3.85546875" style="491" customWidth="1"/>
    <col min="7684" max="7684" width="3.7109375" style="491" customWidth="1"/>
    <col min="7685" max="7685" width="12.7109375" style="491" customWidth="1"/>
    <col min="7686" max="7686" width="52.7109375" style="491" customWidth="1"/>
    <col min="7687" max="7690" width="0" style="491" hidden="1" customWidth="1"/>
    <col min="7691" max="7691" width="12.28515625" style="491" customWidth="1"/>
    <col min="7692" max="7692" width="6.42578125" style="491" customWidth="1"/>
    <col min="7693" max="7693" width="12.28515625" style="491" customWidth="1"/>
    <col min="7694" max="7694" width="0" style="491" hidden="1" customWidth="1"/>
    <col min="7695" max="7695" width="3.7109375" style="491" customWidth="1"/>
    <col min="7696" max="7696" width="11.140625" style="491" bestFit="1" customWidth="1"/>
    <col min="7697" max="7698" width="10.5703125" style="491"/>
    <col min="7699" max="7699" width="11.140625" style="491" customWidth="1"/>
    <col min="7700" max="7929" width="10.5703125" style="491"/>
    <col min="7930" max="7937" width="0" style="491" hidden="1" customWidth="1"/>
    <col min="7938" max="7938" width="3.7109375" style="491" customWidth="1"/>
    <col min="7939" max="7939" width="3.85546875" style="491" customWidth="1"/>
    <col min="7940" max="7940" width="3.7109375" style="491" customWidth="1"/>
    <col min="7941" max="7941" width="12.7109375" style="491" customWidth="1"/>
    <col min="7942" max="7942" width="52.7109375" style="491" customWidth="1"/>
    <col min="7943" max="7946" width="0" style="491" hidden="1" customWidth="1"/>
    <col min="7947" max="7947" width="12.28515625" style="491" customWidth="1"/>
    <col min="7948" max="7948" width="6.42578125" style="491" customWidth="1"/>
    <col min="7949" max="7949" width="12.28515625" style="491" customWidth="1"/>
    <col min="7950" max="7950" width="0" style="491" hidden="1" customWidth="1"/>
    <col min="7951" max="7951" width="3.7109375" style="491" customWidth="1"/>
    <col min="7952" max="7952" width="11.140625" style="491" bestFit="1" customWidth="1"/>
    <col min="7953" max="7954" width="10.5703125" style="491"/>
    <col min="7955" max="7955" width="11.140625" style="491" customWidth="1"/>
    <col min="7956" max="8185" width="10.5703125" style="491"/>
    <col min="8186" max="8193" width="0" style="491" hidden="1" customWidth="1"/>
    <col min="8194" max="8194" width="3.7109375" style="491" customWidth="1"/>
    <col min="8195" max="8195" width="3.85546875" style="491" customWidth="1"/>
    <col min="8196" max="8196" width="3.7109375" style="491" customWidth="1"/>
    <col min="8197" max="8197" width="12.7109375" style="491" customWidth="1"/>
    <col min="8198" max="8198" width="52.7109375" style="491" customWidth="1"/>
    <col min="8199" max="8202" width="0" style="491" hidden="1" customWidth="1"/>
    <col min="8203" max="8203" width="12.28515625" style="491" customWidth="1"/>
    <col min="8204" max="8204" width="6.42578125" style="491" customWidth="1"/>
    <col min="8205" max="8205" width="12.28515625" style="491" customWidth="1"/>
    <col min="8206" max="8206" width="0" style="491" hidden="1" customWidth="1"/>
    <col min="8207" max="8207" width="3.7109375" style="491" customWidth="1"/>
    <col min="8208" max="8208" width="11.140625" style="491" bestFit="1" customWidth="1"/>
    <col min="8209" max="8210" width="10.5703125" style="491"/>
    <col min="8211" max="8211" width="11.140625" style="491" customWidth="1"/>
    <col min="8212" max="8441" width="10.5703125" style="491"/>
    <col min="8442" max="8449" width="0" style="491" hidden="1" customWidth="1"/>
    <col min="8450" max="8450" width="3.7109375" style="491" customWidth="1"/>
    <col min="8451" max="8451" width="3.85546875" style="491" customWidth="1"/>
    <col min="8452" max="8452" width="3.7109375" style="491" customWidth="1"/>
    <col min="8453" max="8453" width="12.7109375" style="491" customWidth="1"/>
    <col min="8454" max="8454" width="52.7109375" style="491" customWidth="1"/>
    <col min="8455" max="8458" width="0" style="491" hidden="1" customWidth="1"/>
    <col min="8459" max="8459" width="12.28515625" style="491" customWidth="1"/>
    <col min="8460" max="8460" width="6.42578125" style="491" customWidth="1"/>
    <col min="8461" max="8461" width="12.28515625" style="491" customWidth="1"/>
    <col min="8462" max="8462" width="0" style="491" hidden="1" customWidth="1"/>
    <col min="8463" max="8463" width="3.7109375" style="491" customWidth="1"/>
    <col min="8464" max="8464" width="11.140625" style="491" bestFit="1" customWidth="1"/>
    <col min="8465" max="8466" width="10.5703125" style="491"/>
    <col min="8467" max="8467" width="11.140625" style="491" customWidth="1"/>
    <col min="8468" max="8697" width="10.5703125" style="491"/>
    <col min="8698" max="8705" width="0" style="491" hidden="1" customWidth="1"/>
    <col min="8706" max="8706" width="3.7109375" style="491" customWidth="1"/>
    <col min="8707" max="8707" width="3.85546875" style="491" customWidth="1"/>
    <col min="8708" max="8708" width="3.7109375" style="491" customWidth="1"/>
    <col min="8709" max="8709" width="12.7109375" style="491" customWidth="1"/>
    <col min="8710" max="8710" width="52.7109375" style="491" customWidth="1"/>
    <col min="8711" max="8714" width="0" style="491" hidden="1" customWidth="1"/>
    <col min="8715" max="8715" width="12.28515625" style="491" customWidth="1"/>
    <col min="8716" max="8716" width="6.42578125" style="491" customWidth="1"/>
    <col min="8717" max="8717" width="12.28515625" style="491" customWidth="1"/>
    <col min="8718" max="8718" width="0" style="491" hidden="1" customWidth="1"/>
    <col min="8719" max="8719" width="3.7109375" style="491" customWidth="1"/>
    <col min="8720" max="8720" width="11.140625" style="491" bestFit="1" customWidth="1"/>
    <col min="8721" max="8722" width="10.5703125" style="491"/>
    <col min="8723" max="8723" width="11.140625" style="491" customWidth="1"/>
    <col min="8724" max="8953" width="10.5703125" style="491"/>
    <col min="8954" max="8961" width="0" style="491" hidden="1" customWidth="1"/>
    <col min="8962" max="8962" width="3.7109375" style="491" customWidth="1"/>
    <col min="8963" max="8963" width="3.85546875" style="491" customWidth="1"/>
    <col min="8964" max="8964" width="3.7109375" style="491" customWidth="1"/>
    <col min="8965" max="8965" width="12.7109375" style="491" customWidth="1"/>
    <col min="8966" max="8966" width="52.7109375" style="491" customWidth="1"/>
    <col min="8967" max="8970" width="0" style="491" hidden="1" customWidth="1"/>
    <col min="8971" max="8971" width="12.28515625" style="491" customWidth="1"/>
    <col min="8972" max="8972" width="6.42578125" style="491" customWidth="1"/>
    <col min="8973" max="8973" width="12.28515625" style="491" customWidth="1"/>
    <col min="8974" max="8974" width="0" style="491" hidden="1" customWidth="1"/>
    <col min="8975" max="8975" width="3.7109375" style="491" customWidth="1"/>
    <col min="8976" max="8976" width="11.140625" style="491" bestFit="1" customWidth="1"/>
    <col min="8977" max="8978" width="10.5703125" style="491"/>
    <col min="8979" max="8979" width="11.140625" style="491" customWidth="1"/>
    <col min="8980" max="9209" width="10.5703125" style="491"/>
    <col min="9210" max="9217" width="0" style="491" hidden="1" customWidth="1"/>
    <col min="9218" max="9218" width="3.7109375" style="491" customWidth="1"/>
    <col min="9219" max="9219" width="3.85546875" style="491" customWidth="1"/>
    <col min="9220" max="9220" width="3.7109375" style="491" customWidth="1"/>
    <col min="9221" max="9221" width="12.7109375" style="491" customWidth="1"/>
    <col min="9222" max="9222" width="52.7109375" style="491" customWidth="1"/>
    <col min="9223" max="9226" width="0" style="491" hidden="1" customWidth="1"/>
    <col min="9227" max="9227" width="12.28515625" style="491" customWidth="1"/>
    <col min="9228" max="9228" width="6.42578125" style="491" customWidth="1"/>
    <col min="9229" max="9229" width="12.28515625" style="491" customWidth="1"/>
    <col min="9230" max="9230" width="0" style="491" hidden="1" customWidth="1"/>
    <col min="9231" max="9231" width="3.7109375" style="491" customWidth="1"/>
    <col min="9232" max="9232" width="11.140625" style="491" bestFit="1" customWidth="1"/>
    <col min="9233" max="9234" width="10.5703125" style="491"/>
    <col min="9235" max="9235" width="11.140625" style="491" customWidth="1"/>
    <col min="9236" max="9465" width="10.5703125" style="491"/>
    <col min="9466" max="9473" width="0" style="491" hidden="1" customWidth="1"/>
    <col min="9474" max="9474" width="3.7109375" style="491" customWidth="1"/>
    <col min="9475" max="9475" width="3.85546875" style="491" customWidth="1"/>
    <col min="9476" max="9476" width="3.7109375" style="491" customWidth="1"/>
    <col min="9477" max="9477" width="12.7109375" style="491" customWidth="1"/>
    <col min="9478" max="9478" width="52.7109375" style="491" customWidth="1"/>
    <col min="9479" max="9482" width="0" style="491" hidden="1" customWidth="1"/>
    <col min="9483" max="9483" width="12.28515625" style="491" customWidth="1"/>
    <col min="9484" max="9484" width="6.42578125" style="491" customWidth="1"/>
    <col min="9485" max="9485" width="12.28515625" style="491" customWidth="1"/>
    <col min="9486" max="9486" width="0" style="491" hidden="1" customWidth="1"/>
    <col min="9487" max="9487" width="3.7109375" style="491" customWidth="1"/>
    <col min="9488" max="9488" width="11.140625" style="491" bestFit="1" customWidth="1"/>
    <col min="9489" max="9490" width="10.5703125" style="491"/>
    <col min="9491" max="9491" width="11.140625" style="491" customWidth="1"/>
    <col min="9492" max="9721" width="10.5703125" style="491"/>
    <col min="9722" max="9729" width="0" style="491" hidden="1" customWidth="1"/>
    <col min="9730" max="9730" width="3.7109375" style="491" customWidth="1"/>
    <col min="9731" max="9731" width="3.85546875" style="491" customWidth="1"/>
    <col min="9732" max="9732" width="3.7109375" style="491" customWidth="1"/>
    <col min="9733" max="9733" width="12.7109375" style="491" customWidth="1"/>
    <col min="9734" max="9734" width="52.7109375" style="491" customWidth="1"/>
    <col min="9735" max="9738" width="0" style="491" hidden="1" customWidth="1"/>
    <col min="9739" max="9739" width="12.28515625" style="491" customWidth="1"/>
    <col min="9740" max="9740" width="6.42578125" style="491" customWidth="1"/>
    <col min="9741" max="9741" width="12.28515625" style="491" customWidth="1"/>
    <col min="9742" max="9742" width="0" style="491" hidden="1" customWidth="1"/>
    <col min="9743" max="9743" width="3.7109375" style="491" customWidth="1"/>
    <col min="9744" max="9744" width="11.140625" style="491" bestFit="1" customWidth="1"/>
    <col min="9745" max="9746" width="10.5703125" style="491"/>
    <col min="9747" max="9747" width="11.140625" style="491" customWidth="1"/>
    <col min="9748" max="9977" width="10.5703125" style="491"/>
    <col min="9978" max="9985" width="0" style="491" hidden="1" customWidth="1"/>
    <col min="9986" max="9986" width="3.7109375" style="491" customWidth="1"/>
    <col min="9987" max="9987" width="3.85546875" style="491" customWidth="1"/>
    <col min="9988" max="9988" width="3.7109375" style="491" customWidth="1"/>
    <col min="9989" max="9989" width="12.7109375" style="491" customWidth="1"/>
    <col min="9990" max="9990" width="52.7109375" style="491" customWidth="1"/>
    <col min="9991" max="9994" width="0" style="491" hidden="1" customWidth="1"/>
    <col min="9995" max="9995" width="12.28515625" style="491" customWidth="1"/>
    <col min="9996" max="9996" width="6.42578125" style="491" customWidth="1"/>
    <col min="9997" max="9997" width="12.28515625" style="491" customWidth="1"/>
    <col min="9998" max="9998" width="0" style="491" hidden="1" customWidth="1"/>
    <col min="9999" max="9999" width="3.7109375" style="491" customWidth="1"/>
    <col min="10000" max="10000" width="11.140625" style="491" bestFit="1" customWidth="1"/>
    <col min="10001" max="10002" width="10.5703125" style="491"/>
    <col min="10003" max="10003" width="11.140625" style="491" customWidth="1"/>
    <col min="10004" max="10233" width="10.5703125" style="491"/>
    <col min="10234" max="10241" width="0" style="491" hidden="1" customWidth="1"/>
    <col min="10242" max="10242" width="3.7109375" style="491" customWidth="1"/>
    <col min="10243" max="10243" width="3.85546875" style="491" customWidth="1"/>
    <col min="10244" max="10244" width="3.7109375" style="491" customWidth="1"/>
    <col min="10245" max="10245" width="12.7109375" style="491" customWidth="1"/>
    <col min="10246" max="10246" width="52.7109375" style="491" customWidth="1"/>
    <col min="10247" max="10250" width="0" style="491" hidden="1" customWidth="1"/>
    <col min="10251" max="10251" width="12.28515625" style="491" customWidth="1"/>
    <col min="10252" max="10252" width="6.42578125" style="491" customWidth="1"/>
    <col min="10253" max="10253" width="12.28515625" style="491" customWidth="1"/>
    <col min="10254" max="10254" width="0" style="491" hidden="1" customWidth="1"/>
    <col min="10255" max="10255" width="3.7109375" style="491" customWidth="1"/>
    <col min="10256" max="10256" width="11.140625" style="491" bestFit="1" customWidth="1"/>
    <col min="10257" max="10258" width="10.5703125" style="491"/>
    <col min="10259" max="10259" width="11.140625" style="491" customWidth="1"/>
    <col min="10260" max="10489" width="10.5703125" style="491"/>
    <col min="10490" max="10497" width="0" style="491" hidden="1" customWidth="1"/>
    <col min="10498" max="10498" width="3.7109375" style="491" customWidth="1"/>
    <col min="10499" max="10499" width="3.85546875" style="491" customWidth="1"/>
    <col min="10500" max="10500" width="3.7109375" style="491" customWidth="1"/>
    <col min="10501" max="10501" width="12.7109375" style="491" customWidth="1"/>
    <col min="10502" max="10502" width="52.7109375" style="491" customWidth="1"/>
    <col min="10503" max="10506" width="0" style="491" hidden="1" customWidth="1"/>
    <col min="10507" max="10507" width="12.28515625" style="491" customWidth="1"/>
    <col min="10508" max="10508" width="6.42578125" style="491" customWidth="1"/>
    <col min="10509" max="10509" width="12.28515625" style="491" customWidth="1"/>
    <col min="10510" max="10510" width="0" style="491" hidden="1" customWidth="1"/>
    <col min="10511" max="10511" width="3.7109375" style="491" customWidth="1"/>
    <col min="10512" max="10512" width="11.140625" style="491" bestFit="1" customWidth="1"/>
    <col min="10513" max="10514" width="10.5703125" style="491"/>
    <col min="10515" max="10515" width="11.140625" style="491" customWidth="1"/>
    <col min="10516" max="10745" width="10.5703125" style="491"/>
    <col min="10746" max="10753" width="0" style="491" hidden="1" customWidth="1"/>
    <col min="10754" max="10754" width="3.7109375" style="491" customWidth="1"/>
    <col min="10755" max="10755" width="3.85546875" style="491" customWidth="1"/>
    <col min="10756" max="10756" width="3.7109375" style="491" customWidth="1"/>
    <col min="10757" max="10757" width="12.7109375" style="491" customWidth="1"/>
    <col min="10758" max="10758" width="52.7109375" style="491" customWidth="1"/>
    <col min="10759" max="10762" width="0" style="491" hidden="1" customWidth="1"/>
    <col min="10763" max="10763" width="12.28515625" style="491" customWidth="1"/>
    <col min="10764" max="10764" width="6.42578125" style="491" customWidth="1"/>
    <col min="10765" max="10765" width="12.28515625" style="491" customWidth="1"/>
    <col min="10766" max="10766" width="0" style="491" hidden="1" customWidth="1"/>
    <col min="10767" max="10767" width="3.7109375" style="491" customWidth="1"/>
    <col min="10768" max="10768" width="11.140625" style="491" bestFit="1" customWidth="1"/>
    <col min="10769" max="10770" width="10.5703125" style="491"/>
    <col min="10771" max="10771" width="11.140625" style="491" customWidth="1"/>
    <col min="10772" max="11001" width="10.5703125" style="491"/>
    <col min="11002" max="11009" width="0" style="491" hidden="1" customWidth="1"/>
    <col min="11010" max="11010" width="3.7109375" style="491" customWidth="1"/>
    <col min="11011" max="11011" width="3.85546875" style="491" customWidth="1"/>
    <col min="11012" max="11012" width="3.7109375" style="491" customWidth="1"/>
    <col min="11013" max="11013" width="12.7109375" style="491" customWidth="1"/>
    <col min="11014" max="11014" width="52.7109375" style="491" customWidth="1"/>
    <col min="11015" max="11018" width="0" style="491" hidden="1" customWidth="1"/>
    <col min="11019" max="11019" width="12.28515625" style="491" customWidth="1"/>
    <col min="11020" max="11020" width="6.42578125" style="491" customWidth="1"/>
    <col min="11021" max="11021" width="12.28515625" style="491" customWidth="1"/>
    <col min="11022" max="11022" width="0" style="491" hidden="1" customWidth="1"/>
    <col min="11023" max="11023" width="3.7109375" style="491" customWidth="1"/>
    <col min="11024" max="11024" width="11.140625" style="491" bestFit="1" customWidth="1"/>
    <col min="11025" max="11026" width="10.5703125" style="491"/>
    <col min="11027" max="11027" width="11.140625" style="491" customWidth="1"/>
    <col min="11028" max="11257" width="10.5703125" style="491"/>
    <col min="11258" max="11265" width="0" style="491" hidden="1" customWidth="1"/>
    <col min="11266" max="11266" width="3.7109375" style="491" customWidth="1"/>
    <col min="11267" max="11267" width="3.85546875" style="491" customWidth="1"/>
    <col min="11268" max="11268" width="3.7109375" style="491" customWidth="1"/>
    <col min="11269" max="11269" width="12.7109375" style="491" customWidth="1"/>
    <col min="11270" max="11270" width="52.7109375" style="491" customWidth="1"/>
    <col min="11271" max="11274" width="0" style="491" hidden="1" customWidth="1"/>
    <col min="11275" max="11275" width="12.28515625" style="491" customWidth="1"/>
    <col min="11276" max="11276" width="6.42578125" style="491" customWidth="1"/>
    <col min="11277" max="11277" width="12.28515625" style="491" customWidth="1"/>
    <col min="11278" max="11278" width="0" style="491" hidden="1" customWidth="1"/>
    <col min="11279" max="11279" width="3.7109375" style="491" customWidth="1"/>
    <col min="11280" max="11280" width="11.140625" style="491" bestFit="1" customWidth="1"/>
    <col min="11281" max="11282" width="10.5703125" style="491"/>
    <col min="11283" max="11283" width="11.140625" style="491" customWidth="1"/>
    <col min="11284" max="11513" width="10.5703125" style="491"/>
    <col min="11514" max="11521" width="0" style="491" hidden="1" customWidth="1"/>
    <col min="11522" max="11522" width="3.7109375" style="491" customWidth="1"/>
    <col min="11523" max="11523" width="3.85546875" style="491" customWidth="1"/>
    <col min="11524" max="11524" width="3.7109375" style="491" customWidth="1"/>
    <col min="11525" max="11525" width="12.7109375" style="491" customWidth="1"/>
    <col min="11526" max="11526" width="52.7109375" style="491" customWidth="1"/>
    <col min="11527" max="11530" width="0" style="491" hidden="1" customWidth="1"/>
    <col min="11531" max="11531" width="12.28515625" style="491" customWidth="1"/>
    <col min="11532" max="11532" width="6.42578125" style="491" customWidth="1"/>
    <col min="11533" max="11533" width="12.28515625" style="491" customWidth="1"/>
    <col min="11534" max="11534" width="0" style="491" hidden="1" customWidth="1"/>
    <col min="11535" max="11535" width="3.7109375" style="491" customWidth="1"/>
    <col min="11536" max="11536" width="11.140625" style="491" bestFit="1" customWidth="1"/>
    <col min="11537" max="11538" width="10.5703125" style="491"/>
    <col min="11539" max="11539" width="11.140625" style="491" customWidth="1"/>
    <col min="11540" max="11769" width="10.5703125" style="491"/>
    <col min="11770" max="11777" width="0" style="491" hidden="1" customWidth="1"/>
    <col min="11778" max="11778" width="3.7109375" style="491" customWidth="1"/>
    <col min="11779" max="11779" width="3.85546875" style="491" customWidth="1"/>
    <col min="11780" max="11780" width="3.7109375" style="491" customWidth="1"/>
    <col min="11781" max="11781" width="12.7109375" style="491" customWidth="1"/>
    <col min="11782" max="11782" width="52.7109375" style="491" customWidth="1"/>
    <col min="11783" max="11786" width="0" style="491" hidden="1" customWidth="1"/>
    <col min="11787" max="11787" width="12.28515625" style="491" customWidth="1"/>
    <col min="11788" max="11788" width="6.42578125" style="491" customWidth="1"/>
    <col min="11789" max="11789" width="12.28515625" style="491" customWidth="1"/>
    <col min="11790" max="11790" width="0" style="491" hidden="1" customWidth="1"/>
    <col min="11791" max="11791" width="3.7109375" style="491" customWidth="1"/>
    <col min="11792" max="11792" width="11.140625" style="491" bestFit="1" customWidth="1"/>
    <col min="11793" max="11794" width="10.5703125" style="491"/>
    <col min="11795" max="11795" width="11.140625" style="491" customWidth="1"/>
    <col min="11796" max="12025" width="10.5703125" style="491"/>
    <col min="12026" max="12033" width="0" style="491" hidden="1" customWidth="1"/>
    <col min="12034" max="12034" width="3.7109375" style="491" customWidth="1"/>
    <col min="12035" max="12035" width="3.85546875" style="491" customWidth="1"/>
    <col min="12036" max="12036" width="3.7109375" style="491" customWidth="1"/>
    <col min="12037" max="12037" width="12.7109375" style="491" customWidth="1"/>
    <col min="12038" max="12038" width="52.7109375" style="491" customWidth="1"/>
    <col min="12039" max="12042" width="0" style="491" hidden="1" customWidth="1"/>
    <col min="12043" max="12043" width="12.28515625" style="491" customWidth="1"/>
    <col min="12044" max="12044" width="6.42578125" style="491" customWidth="1"/>
    <col min="12045" max="12045" width="12.28515625" style="491" customWidth="1"/>
    <col min="12046" max="12046" width="0" style="491" hidden="1" customWidth="1"/>
    <col min="12047" max="12047" width="3.7109375" style="491" customWidth="1"/>
    <col min="12048" max="12048" width="11.140625" style="491" bestFit="1" customWidth="1"/>
    <col min="12049" max="12050" width="10.5703125" style="491"/>
    <col min="12051" max="12051" width="11.140625" style="491" customWidth="1"/>
    <col min="12052" max="12281" width="10.5703125" style="491"/>
    <col min="12282" max="12289" width="0" style="491" hidden="1" customWidth="1"/>
    <col min="12290" max="12290" width="3.7109375" style="491" customWidth="1"/>
    <col min="12291" max="12291" width="3.85546875" style="491" customWidth="1"/>
    <col min="12292" max="12292" width="3.7109375" style="491" customWidth="1"/>
    <col min="12293" max="12293" width="12.7109375" style="491" customWidth="1"/>
    <col min="12294" max="12294" width="52.7109375" style="491" customWidth="1"/>
    <col min="12295" max="12298" width="0" style="491" hidden="1" customWidth="1"/>
    <col min="12299" max="12299" width="12.28515625" style="491" customWidth="1"/>
    <col min="12300" max="12300" width="6.42578125" style="491" customWidth="1"/>
    <col min="12301" max="12301" width="12.28515625" style="491" customWidth="1"/>
    <col min="12302" max="12302" width="0" style="491" hidden="1" customWidth="1"/>
    <col min="12303" max="12303" width="3.7109375" style="491" customWidth="1"/>
    <col min="12304" max="12304" width="11.140625" style="491" bestFit="1" customWidth="1"/>
    <col min="12305" max="12306" width="10.5703125" style="491"/>
    <col min="12307" max="12307" width="11.140625" style="491" customWidth="1"/>
    <col min="12308" max="12537" width="10.5703125" style="491"/>
    <col min="12538" max="12545" width="0" style="491" hidden="1" customWidth="1"/>
    <col min="12546" max="12546" width="3.7109375" style="491" customWidth="1"/>
    <col min="12547" max="12547" width="3.85546875" style="491" customWidth="1"/>
    <col min="12548" max="12548" width="3.7109375" style="491" customWidth="1"/>
    <col min="12549" max="12549" width="12.7109375" style="491" customWidth="1"/>
    <col min="12550" max="12550" width="52.7109375" style="491" customWidth="1"/>
    <col min="12551" max="12554" width="0" style="491" hidden="1" customWidth="1"/>
    <col min="12555" max="12555" width="12.28515625" style="491" customWidth="1"/>
    <col min="12556" max="12556" width="6.42578125" style="491" customWidth="1"/>
    <col min="12557" max="12557" width="12.28515625" style="491" customWidth="1"/>
    <col min="12558" max="12558" width="0" style="491" hidden="1" customWidth="1"/>
    <col min="12559" max="12559" width="3.7109375" style="491" customWidth="1"/>
    <col min="12560" max="12560" width="11.140625" style="491" bestFit="1" customWidth="1"/>
    <col min="12561" max="12562" width="10.5703125" style="491"/>
    <col min="12563" max="12563" width="11.140625" style="491" customWidth="1"/>
    <col min="12564" max="12793" width="10.5703125" style="491"/>
    <col min="12794" max="12801" width="0" style="491" hidden="1" customWidth="1"/>
    <col min="12802" max="12802" width="3.7109375" style="491" customWidth="1"/>
    <col min="12803" max="12803" width="3.85546875" style="491" customWidth="1"/>
    <col min="12804" max="12804" width="3.7109375" style="491" customWidth="1"/>
    <col min="12805" max="12805" width="12.7109375" style="491" customWidth="1"/>
    <col min="12806" max="12806" width="52.7109375" style="491" customWidth="1"/>
    <col min="12807" max="12810" width="0" style="491" hidden="1" customWidth="1"/>
    <col min="12811" max="12811" width="12.28515625" style="491" customWidth="1"/>
    <col min="12812" max="12812" width="6.42578125" style="491" customWidth="1"/>
    <col min="12813" max="12813" width="12.28515625" style="491" customWidth="1"/>
    <col min="12814" max="12814" width="0" style="491" hidden="1" customWidth="1"/>
    <col min="12815" max="12815" width="3.7109375" style="491" customWidth="1"/>
    <col min="12816" max="12816" width="11.140625" style="491" bestFit="1" customWidth="1"/>
    <col min="12817" max="12818" width="10.5703125" style="491"/>
    <col min="12819" max="12819" width="11.140625" style="491" customWidth="1"/>
    <col min="12820" max="13049" width="10.5703125" style="491"/>
    <col min="13050" max="13057" width="0" style="491" hidden="1" customWidth="1"/>
    <col min="13058" max="13058" width="3.7109375" style="491" customWidth="1"/>
    <col min="13059" max="13059" width="3.85546875" style="491" customWidth="1"/>
    <col min="13060" max="13060" width="3.7109375" style="491" customWidth="1"/>
    <col min="13061" max="13061" width="12.7109375" style="491" customWidth="1"/>
    <col min="13062" max="13062" width="52.7109375" style="491" customWidth="1"/>
    <col min="13063" max="13066" width="0" style="491" hidden="1" customWidth="1"/>
    <col min="13067" max="13067" width="12.28515625" style="491" customWidth="1"/>
    <col min="13068" max="13068" width="6.42578125" style="491" customWidth="1"/>
    <col min="13069" max="13069" width="12.28515625" style="491" customWidth="1"/>
    <col min="13070" max="13070" width="0" style="491" hidden="1" customWidth="1"/>
    <col min="13071" max="13071" width="3.7109375" style="491" customWidth="1"/>
    <col min="13072" max="13072" width="11.140625" style="491" bestFit="1" customWidth="1"/>
    <col min="13073" max="13074" width="10.5703125" style="491"/>
    <col min="13075" max="13075" width="11.140625" style="491" customWidth="1"/>
    <col min="13076" max="13305" width="10.5703125" style="491"/>
    <col min="13306" max="13313" width="0" style="491" hidden="1" customWidth="1"/>
    <col min="13314" max="13314" width="3.7109375" style="491" customWidth="1"/>
    <col min="13315" max="13315" width="3.85546875" style="491" customWidth="1"/>
    <col min="13316" max="13316" width="3.7109375" style="491" customWidth="1"/>
    <col min="13317" max="13317" width="12.7109375" style="491" customWidth="1"/>
    <col min="13318" max="13318" width="52.7109375" style="491" customWidth="1"/>
    <col min="13319" max="13322" width="0" style="491" hidden="1" customWidth="1"/>
    <col min="13323" max="13323" width="12.28515625" style="491" customWidth="1"/>
    <col min="13324" max="13324" width="6.42578125" style="491" customWidth="1"/>
    <col min="13325" max="13325" width="12.28515625" style="491" customWidth="1"/>
    <col min="13326" max="13326" width="0" style="491" hidden="1" customWidth="1"/>
    <col min="13327" max="13327" width="3.7109375" style="491" customWidth="1"/>
    <col min="13328" max="13328" width="11.140625" style="491" bestFit="1" customWidth="1"/>
    <col min="13329" max="13330" width="10.5703125" style="491"/>
    <col min="13331" max="13331" width="11.140625" style="491" customWidth="1"/>
    <col min="13332" max="13561" width="10.5703125" style="491"/>
    <col min="13562" max="13569" width="0" style="491" hidden="1" customWidth="1"/>
    <col min="13570" max="13570" width="3.7109375" style="491" customWidth="1"/>
    <col min="13571" max="13571" width="3.85546875" style="491" customWidth="1"/>
    <col min="13572" max="13572" width="3.7109375" style="491" customWidth="1"/>
    <col min="13573" max="13573" width="12.7109375" style="491" customWidth="1"/>
    <col min="13574" max="13574" width="52.7109375" style="491" customWidth="1"/>
    <col min="13575" max="13578" width="0" style="491" hidden="1" customWidth="1"/>
    <col min="13579" max="13579" width="12.28515625" style="491" customWidth="1"/>
    <col min="13580" max="13580" width="6.42578125" style="491" customWidth="1"/>
    <col min="13581" max="13581" width="12.28515625" style="491" customWidth="1"/>
    <col min="13582" max="13582" width="0" style="491" hidden="1" customWidth="1"/>
    <col min="13583" max="13583" width="3.7109375" style="491" customWidth="1"/>
    <col min="13584" max="13584" width="11.140625" style="491" bestFit="1" customWidth="1"/>
    <col min="13585" max="13586" width="10.5703125" style="491"/>
    <col min="13587" max="13587" width="11.140625" style="491" customWidth="1"/>
    <col min="13588" max="13817" width="10.5703125" style="491"/>
    <col min="13818" max="13825" width="0" style="491" hidden="1" customWidth="1"/>
    <col min="13826" max="13826" width="3.7109375" style="491" customWidth="1"/>
    <col min="13827" max="13827" width="3.85546875" style="491" customWidth="1"/>
    <col min="13828" max="13828" width="3.7109375" style="491" customWidth="1"/>
    <col min="13829" max="13829" width="12.7109375" style="491" customWidth="1"/>
    <col min="13830" max="13830" width="52.7109375" style="491" customWidth="1"/>
    <col min="13831" max="13834" width="0" style="491" hidden="1" customWidth="1"/>
    <col min="13835" max="13835" width="12.28515625" style="491" customWidth="1"/>
    <col min="13836" max="13836" width="6.42578125" style="491" customWidth="1"/>
    <col min="13837" max="13837" width="12.28515625" style="491" customWidth="1"/>
    <col min="13838" max="13838" width="0" style="491" hidden="1" customWidth="1"/>
    <col min="13839" max="13839" width="3.7109375" style="491" customWidth="1"/>
    <col min="13840" max="13840" width="11.140625" style="491" bestFit="1" customWidth="1"/>
    <col min="13841" max="13842" width="10.5703125" style="491"/>
    <col min="13843" max="13843" width="11.140625" style="491" customWidth="1"/>
    <col min="13844" max="14073" width="10.5703125" style="491"/>
    <col min="14074" max="14081" width="0" style="491" hidden="1" customWidth="1"/>
    <col min="14082" max="14082" width="3.7109375" style="491" customWidth="1"/>
    <col min="14083" max="14083" width="3.85546875" style="491" customWidth="1"/>
    <col min="14084" max="14084" width="3.7109375" style="491" customWidth="1"/>
    <col min="14085" max="14085" width="12.7109375" style="491" customWidth="1"/>
    <col min="14086" max="14086" width="52.7109375" style="491" customWidth="1"/>
    <col min="14087" max="14090" width="0" style="491" hidden="1" customWidth="1"/>
    <col min="14091" max="14091" width="12.28515625" style="491" customWidth="1"/>
    <col min="14092" max="14092" width="6.42578125" style="491" customWidth="1"/>
    <col min="14093" max="14093" width="12.28515625" style="491" customWidth="1"/>
    <col min="14094" max="14094" width="0" style="491" hidden="1" customWidth="1"/>
    <col min="14095" max="14095" width="3.7109375" style="491" customWidth="1"/>
    <col min="14096" max="14096" width="11.140625" style="491" bestFit="1" customWidth="1"/>
    <col min="14097" max="14098" width="10.5703125" style="491"/>
    <col min="14099" max="14099" width="11.140625" style="491" customWidth="1"/>
    <col min="14100" max="14329" width="10.5703125" style="491"/>
    <col min="14330" max="14337" width="0" style="491" hidden="1" customWidth="1"/>
    <col min="14338" max="14338" width="3.7109375" style="491" customWidth="1"/>
    <col min="14339" max="14339" width="3.85546875" style="491" customWidth="1"/>
    <col min="14340" max="14340" width="3.7109375" style="491" customWidth="1"/>
    <col min="14341" max="14341" width="12.7109375" style="491" customWidth="1"/>
    <col min="14342" max="14342" width="52.7109375" style="491" customWidth="1"/>
    <col min="14343" max="14346" width="0" style="491" hidden="1" customWidth="1"/>
    <col min="14347" max="14347" width="12.28515625" style="491" customWidth="1"/>
    <col min="14348" max="14348" width="6.42578125" style="491" customWidth="1"/>
    <col min="14349" max="14349" width="12.28515625" style="491" customWidth="1"/>
    <col min="14350" max="14350" width="0" style="491" hidden="1" customWidth="1"/>
    <col min="14351" max="14351" width="3.7109375" style="491" customWidth="1"/>
    <col min="14352" max="14352" width="11.140625" style="491" bestFit="1" customWidth="1"/>
    <col min="14353" max="14354" width="10.5703125" style="491"/>
    <col min="14355" max="14355" width="11.140625" style="491" customWidth="1"/>
    <col min="14356" max="14585" width="10.5703125" style="491"/>
    <col min="14586" max="14593" width="0" style="491" hidden="1" customWidth="1"/>
    <col min="14594" max="14594" width="3.7109375" style="491" customWidth="1"/>
    <col min="14595" max="14595" width="3.85546875" style="491" customWidth="1"/>
    <col min="14596" max="14596" width="3.7109375" style="491" customWidth="1"/>
    <col min="14597" max="14597" width="12.7109375" style="491" customWidth="1"/>
    <col min="14598" max="14598" width="52.7109375" style="491" customWidth="1"/>
    <col min="14599" max="14602" width="0" style="491" hidden="1" customWidth="1"/>
    <col min="14603" max="14603" width="12.28515625" style="491" customWidth="1"/>
    <col min="14604" max="14604" width="6.42578125" style="491" customWidth="1"/>
    <col min="14605" max="14605" width="12.28515625" style="491" customWidth="1"/>
    <col min="14606" max="14606" width="0" style="491" hidden="1" customWidth="1"/>
    <col min="14607" max="14607" width="3.7109375" style="491" customWidth="1"/>
    <col min="14608" max="14608" width="11.140625" style="491" bestFit="1" customWidth="1"/>
    <col min="14609" max="14610" width="10.5703125" style="491"/>
    <col min="14611" max="14611" width="11.140625" style="491" customWidth="1"/>
    <col min="14612" max="14841" width="10.5703125" style="491"/>
    <col min="14842" max="14849" width="0" style="491" hidden="1" customWidth="1"/>
    <col min="14850" max="14850" width="3.7109375" style="491" customWidth="1"/>
    <col min="14851" max="14851" width="3.85546875" style="491" customWidth="1"/>
    <col min="14852" max="14852" width="3.7109375" style="491" customWidth="1"/>
    <col min="14853" max="14853" width="12.7109375" style="491" customWidth="1"/>
    <col min="14854" max="14854" width="52.7109375" style="491" customWidth="1"/>
    <col min="14855" max="14858" width="0" style="491" hidden="1" customWidth="1"/>
    <col min="14859" max="14859" width="12.28515625" style="491" customWidth="1"/>
    <col min="14860" max="14860" width="6.42578125" style="491" customWidth="1"/>
    <col min="14861" max="14861" width="12.28515625" style="491" customWidth="1"/>
    <col min="14862" max="14862" width="0" style="491" hidden="1" customWidth="1"/>
    <col min="14863" max="14863" width="3.7109375" style="491" customWidth="1"/>
    <col min="14864" max="14864" width="11.140625" style="491" bestFit="1" customWidth="1"/>
    <col min="14865" max="14866" width="10.5703125" style="491"/>
    <col min="14867" max="14867" width="11.140625" style="491" customWidth="1"/>
    <col min="14868" max="15097" width="10.5703125" style="491"/>
    <col min="15098" max="15105" width="0" style="491" hidden="1" customWidth="1"/>
    <col min="15106" max="15106" width="3.7109375" style="491" customWidth="1"/>
    <col min="15107" max="15107" width="3.85546875" style="491" customWidth="1"/>
    <col min="15108" max="15108" width="3.7109375" style="491" customWidth="1"/>
    <col min="15109" max="15109" width="12.7109375" style="491" customWidth="1"/>
    <col min="15110" max="15110" width="52.7109375" style="491" customWidth="1"/>
    <col min="15111" max="15114" width="0" style="491" hidden="1" customWidth="1"/>
    <col min="15115" max="15115" width="12.28515625" style="491" customWidth="1"/>
    <col min="15116" max="15116" width="6.42578125" style="491" customWidth="1"/>
    <col min="15117" max="15117" width="12.28515625" style="491" customWidth="1"/>
    <col min="15118" max="15118" width="0" style="491" hidden="1" customWidth="1"/>
    <col min="15119" max="15119" width="3.7109375" style="491" customWidth="1"/>
    <col min="15120" max="15120" width="11.140625" style="491" bestFit="1" customWidth="1"/>
    <col min="15121" max="15122" width="10.5703125" style="491"/>
    <col min="15123" max="15123" width="11.140625" style="491" customWidth="1"/>
    <col min="15124" max="15353" width="10.5703125" style="491"/>
    <col min="15354" max="15361" width="0" style="491" hidden="1" customWidth="1"/>
    <col min="15362" max="15362" width="3.7109375" style="491" customWidth="1"/>
    <col min="15363" max="15363" width="3.85546875" style="491" customWidth="1"/>
    <col min="15364" max="15364" width="3.7109375" style="491" customWidth="1"/>
    <col min="15365" max="15365" width="12.7109375" style="491" customWidth="1"/>
    <col min="15366" max="15366" width="52.7109375" style="491" customWidth="1"/>
    <col min="15367" max="15370" width="0" style="491" hidden="1" customWidth="1"/>
    <col min="15371" max="15371" width="12.28515625" style="491" customWidth="1"/>
    <col min="15372" max="15372" width="6.42578125" style="491" customWidth="1"/>
    <col min="15373" max="15373" width="12.28515625" style="491" customWidth="1"/>
    <col min="15374" max="15374" width="0" style="491" hidden="1" customWidth="1"/>
    <col min="15375" max="15375" width="3.7109375" style="491" customWidth="1"/>
    <col min="15376" max="15376" width="11.140625" style="491" bestFit="1" customWidth="1"/>
    <col min="15377" max="15378" width="10.5703125" style="491"/>
    <col min="15379" max="15379" width="11.140625" style="491" customWidth="1"/>
    <col min="15380" max="15609" width="10.5703125" style="491"/>
    <col min="15610" max="15617" width="0" style="491" hidden="1" customWidth="1"/>
    <col min="15618" max="15618" width="3.7109375" style="491" customWidth="1"/>
    <col min="15619" max="15619" width="3.85546875" style="491" customWidth="1"/>
    <col min="15620" max="15620" width="3.7109375" style="491" customWidth="1"/>
    <col min="15621" max="15621" width="12.7109375" style="491" customWidth="1"/>
    <col min="15622" max="15622" width="52.7109375" style="491" customWidth="1"/>
    <col min="15623" max="15626" width="0" style="491" hidden="1" customWidth="1"/>
    <col min="15627" max="15627" width="12.28515625" style="491" customWidth="1"/>
    <col min="15628" max="15628" width="6.42578125" style="491" customWidth="1"/>
    <col min="15629" max="15629" width="12.28515625" style="491" customWidth="1"/>
    <col min="15630" max="15630" width="0" style="491" hidden="1" customWidth="1"/>
    <col min="15631" max="15631" width="3.7109375" style="491" customWidth="1"/>
    <col min="15632" max="15632" width="11.140625" style="491" bestFit="1" customWidth="1"/>
    <col min="15633" max="15634" width="10.5703125" style="491"/>
    <col min="15635" max="15635" width="11.140625" style="491" customWidth="1"/>
    <col min="15636" max="15865" width="10.5703125" style="491"/>
    <col min="15866" max="15873" width="0" style="491" hidden="1" customWidth="1"/>
    <col min="15874" max="15874" width="3.7109375" style="491" customWidth="1"/>
    <col min="15875" max="15875" width="3.85546875" style="491" customWidth="1"/>
    <col min="15876" max="15876" width="3.7109375" style="491" customWidth="1"/>
    <col min="15877" max="15877" width="12.7109375" style="491" customWidth="1"/>
    <col min="15878" max="15878" width="52.7109375" style="491" customWidth="1"/>
    <col min="15879" max="15882" width="0" style="491" hidden="1" customWidth="1"/>
    <col min="15883" max="15883" width="12.28515625" style="491" customWidth="1"/>
    <col min="15884" max="15884" width="6.42578125" style="491" customWidth="1"/>
    <col min="15885" max="15885" width="12.28515625" style="491" customWidth="1"/>
    <col min="15886" max="15886" width="0" style="491" hidden="1" customWidth="1"/>
    <col min="15887" max="15887" width="3.7109375" style="491" customWidth="1"/>
    <col min="15888" max="15888" width="11.140625" style="491" bestFit="1" customWidth="1"/>
    <col min="15889" max="15890" width="10.5703125" style="491"/>
    <col min="15891" max="15891" width="11.140625" style="491" customWidth="1"/>
    <col min="15892" max="16121" width="10.5703125" style="491"/>
    <col min="16122" max="16129" width="0" style="491" hidden="1" customWidth="1"/>
    <col min="16130" max="16130" width="3.7109375" style="491" customWidth="1"/>
    <col min="16131" max="16131" width="3.85546875" style="491" customWidth="1"/>
    <col min="16132" max="16132" width="3.7109375" style="491" customWidth="1"/>
    <col min="16133" max="16133" width="12.7109375" style="491" customWidth="1"/>
    <col min="16134" max="16134" width="52.7109375" style="491" customWidth="1"/>
    <col min="16135" max="16138" width="0" style="491" hidden="1" customWidth="1"/>
    <col min="16139" max="16139" width="12.28515625" style="491" customWidth="1"/>
    <col min="16140" max="16140" width="6.42578125" style="491" customWidth="1"/>
    <col min="16141" max="16141" width="12.28515625" style="491" customWidth="1"/>
    <col min="16142" max="16142" width="0" style="491" hidden="1" customWidth="1"/>
    <col min="16143" max="16143" width="3.7109375" style="491" customWidth="1"/>
    <col min="16144" max="16144" width="11.140625" style="491" bestFit="1" customWidth="1"/>
    <col min="16145" max="16146" width="10.5703125" style="491"/>
    <col min="16147" max="16147" width="11.140625" style="491" customWidth="1"/>
    <col min="16148" max="16384" width="10.5703125" style="491"/>
  </cols>
  <sheetData>
    <row r="1" spans="1:29" hidden="1">
      <c r="Q1" s="550"/>
      <c r="R1" s="550"/>
    </row>
    <row r="2" spans="1:29" hidden="1">
      <c r="U2" s="550"/>
    </row>
    <row r="3" spans="1:29" hidden="1"/>
    <row r="4" spans="1:29" ht="3" customHeight="1">
      <c r="J4" s="497"/>
      <c r="K4" s="497"/>
      <c r="L4" s="492"/>
      <c r="M4" s="492"/>
      <c r="N4" s="492"/>
      <c r="O4" s="500"/>
      <c r="P4" s="500"/>
      <c r="Q4" s="500"/>
      <c r="R4" s="500"/>
      <c r="S4" s="500"/>
      <c r="T4" s="500"/>
      <c r="U4" s="500"/>
    </row>
    <row r="5" spans="1:29" ht="26.1" customHeight="1">
      <c r="J5" s="497"/>
      <c r="K5" s="497"/>
      <c r="L5" s="1310" t="s">
        <v>714</v>
      </c>
      <c r="M5" s="1310"/>
      <c r="N5" s="1310"/>
      <c r="O5" s="1310"/>
      <c r="P5" s="1310"/>
      <c r="Q5" s="1310"/>
      <c r="R5" s="1310"/>
      <c r="S5" s="1310"/>
      <c r="T5" s="1310"/>
      <c r="U5" s="631"/>
    </row>
    <row r="6" spans="1:29" ht="3" customHeight="1">
      <c r="J6" s="497"/>
      <c r="K6" s="497"/>
      <c r="L6" s="492"/>
      <c r="M6" s="492"/>
      <c r="N6" s="492"/>
      <c r="O6" s="496"/>
      <c r="P6" s="496"/>
      <c r="Q6" s="496"/>
      <c r="R6" s="496"/>
      <c r="S6" s="496"/>
      <c r="T6" s="496"/>
      <c r="U6" s="496"/>
      <c r="V6" s="500"/>
    </row>
    <row r="7" spans="1:29"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29" s="537" customFormat="1" ht="18.75">
      <c r="A8" s="557"/>
      <c r="B8" s="557"/>
      <c r="C8" s="557"/>
      <c r="D8" s="557"/>
      <c r="E8" s="557"/>
      <c r="F8" s="557"/>
      <c r="G8" s="557"/>
      <c r="H8" s="557"/>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549"/>
      <c r="V8" s="549"/>
      <c r="W8" s="487"/>
      <c r="X8" s="557"/>
      <c r="Y8" s="557"/>
      <c r="Z8" s="557"/>
      <c r="AA8" s="557"/>
      <c r="AB8" s="557"/>
      <c r="AC8" s="557"/>
    </row>
    <row r="9" spans="1:29" s="537" customFormat="1" ht="18.75">
      <c r="A9" s="557"/>
      <c r="B9" s="557"/>
      <c r="C9" s="557"/>
      <c r="D9" s="557"/>
      <c r="E9" s="557"/>
      <c r="F9" s="557"/>
      <c r="G9" s="557"/>
      <c r="H9" s="557"/>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549"/>
      <c r="V9" s="549"/>
      <c r="W9" s="487"/>
      <c r="X9" s="557"/>
      <c r="Y9" s="557"/>
      <c r="Z9" s="557"/>
      <c r="AA9" s="557"/>
      <c r="AB9" s="557"/>
      <c r="AC9" s="557"/>
    </row>
    <row r="10" spans="1:29"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29" s="537" customFormat="1" ht="11.25" hidden="1">
      <c r="A11" s="557"/>
      <c r="B11" s="557"/>
      <c r="C11" s="557"/>
      <c r="D11" s="557"/>
      <c r="E11" s="557"/>
      <c r="F11" s="557"/>
      <c r="G11" s="557"/>
      <c r="H11" s="557"/>
      <c r="L11" s="1311"/>
      <c r="M11" s="1311"/>
      <c r="N11" s="534"/>
      <c r="O11" s="549"/>
      <c r="P11" s="549"/>
      <c r="Q11" s="549"/>
      <c r="R11" s="549"/>
      <c r="S11" s="549"/>
      <c r="T11" s="549"/>
      <c r="U11" s="555" t="s">
        <v>370</v>
      </c>
      <c r="X11" s="557"/>
      <c r="Y11" s="557"/>
      <c r="Z11" s="557"/>
      <c r="AA11" s="557"/>
      <c r="AB11" s="557"/>
      <c r="AC11" s="557"/>
    </row>
    <row r="12" spans="1:29">
      <c r="J12" s="497"/>
      <c r="K12" s="497"/>
      <c r="L12" s="492"/>
      <c r="M12" s="492"/>
      <c r="N12" s="470"/>
      <c r="O12" s="1315"/>
      <c r="P12" s="1315"/>
      <c r="Q12" s="1315"/>
      <c r="R12" s="1315"/>
      <c r="S12" s="1315"/>
      <c r="T12" s="1315"/>
      <c r="U12" s="1315"/>
    </row>
    <row r="13" spans="1:29">
      <c r="J13" s="497"/>
      <c r="K13" s="497"/>
      <c r="L13" s="1224" t="s">
        <v>444</v>
      </c>
      <c r="M13" s="1224"/>
      <c r="N13" s="1224"/>
      <c r="O13" s="1224"/>
      <c r="P13" s="1224"/>
      <c r="Q13" s="1224"/>
      <c r="R13" s="1224"/>
      <c r="S13" s="1224"/>
      <c r="T13" s="1224"/>
      <c r="U13" s="1224"/>
      <c r="V13" s="1224"/>
      <c r="W13" s="1224" t="s">
        <v>445</v>
      </c>
    </row>
    <row r="14" spans="1:29" ht="14.25" customHeight="1">
      <c r="J14" s="497"/>
      <c r="K14" s="497"/>
      <c r="L14" s="1296" t="s">
        <v>90</v>
      </c>
      <c r="M14" s="1296" t="s">
        <v>599</v>
      </c>
      <c r="N14" s="628"/>
      <c r="O14" s="1297" t="s">
        <v>601</v>
      </c>
      <c r="P14" s="1298"/>
      <c r="Q14" s="1298"/>
      <c r="R14" s="1298"/>
      <c r="S14" s="1298"/>
      <c r="T14" s="1299"/>
      <c r="U14" s="1307" t="s">
        <v>338</v>
      </c>
      <c r="V14" s="1293" t="s">
        <v>273</v>
      </c>
      <c r="W14" s="1224"/>
    </row>
    <row r="15" spans="1:29" ht="14.25" customHeight="1">
      <c r="J15" s="497"/>
      <c r="K15" s="497"/>
      <c r="L15" s="1296"/>
      <c r="M15" s="1296"/>
      <c r="N15" s="629"/>
      <c r="O15" s="1302" t="s">
        <v>575</v>
      </c>
      <c r="P15" s="1300" t="s">
        <v>269</v>
      </c>
      <c r="Q15" s="1301"/>
      <c r="R15" s="1304" t="s">
        <v>612</v>
      </c>
      <c r="S15" s="1305"/>
      <c r="T15" s="1306"/>
      <c r="U15" s="1308"/>
      <c r="V15" s="1294"/>
      <c r="W15" s="1224"/>
    </row>
    <row r="16" spans="1:29" ht="33.75" customHeight="1">
      <c r="J16" s="497"/>
      <c r="K16" s="497"/>
      <c r="L16" s="1296"/>
      <c r="M16" s="1296"/>
      <c r="N16" s="630"/>
      <c r="O16" s="1303"/>
      <c r="P16" s="503" t="s">
        <v>576</v>
      </c>
      <c r="Q16" s="503" t="s">
        <v>6</v>
      </c>
      <c r="R16" s="504" t="s">
        <v>272</v>
      </c>
      <c r="S16" s="1291" t="s">
        <v>271</v>
      </c>
      <c r="T16" s="1292"/>
      <c r="U16" s="1309"/>
      <c r="V16" s="1295"/>
      <c r="W16" s="1224"/>
    </row>
    <row r="17" spans="1:29">
      <c r="J17" s="497"/>
      <c r="K17" s="536">
        <v>1</v>
      </c>
      <c r="L17" s="614" t="s">
        <v>91</v>
      </c>
      <c r="M17" s="614" t="s">
        <v>47</v>
      </c>
      <c r="N17" s="616" t="str">
        <f ca="1">OFFSET(N17,0,-1)</f>
        <v>2</v>
      </c>
      <c r="O17" s="615">
        <f ca="1">OFFSET(O17,0,-1)+1</f>
        <v>3</v>
      </c>
      <c r="P17" s="615">
        <f ca="1">OFFSET(P17,0,-1)+1</f>
        <v>4</v>
      </c>
      <c r="Q17" s="615">
        <f ca="1">OFFSET(Q17,0,-1)+1</f>
        <v>5</v>
      </c>
      <c r="R17" s="615">
        <f ca="1">OFFSET(R17,0,-1)+1</f>
        <v>6</v>
      </c>
      <c r="S17" s="1312">
        <f ca="1">OFFSET(S17,0,-1)+1</f>
        <v>7</v>
      </c>
      <c r="T17" s="1312"/>
      <c r="U17" s="615">
        <f ca="1">OFFSET(U17,0,-2)+1</f>
        <v>8</v>
      </c>
      <c r="V17" s="616">
        <f ca="1">OFFSET(V17,0,-1)</f>
        <v>8</v>
      </c>
      <c r="W17" s="615">
        <f ca="1">OFFSET(W17,0,-1)+1</f>
        <v>9</v>
      </c>
    </row>
    <row r="18" spans="1:29" ht="22.5">
      <c r="A18" s="1279">
        <v>1</v>
      </c>
      <c r="B18" s="811"/>
      <c r="C18" s="811"/>
      <c r="D18" s="811"/>
      <c r="E18" s="812"/>
      <c r="F18" s="813"/>
      <c r="G18" s="813"/>
      <c r="H18" s="813"/>
      <c r="I18" s="814"/>
      <c r="J18" s="809"/>
      <c r="K18" s="816"/>
      <c r="L18" s="560">
        <f>mergeValue(A18)</f>
        <v>1</v>
      </c>
      <c r="M18" s="608" t="s">
        <v>19</v>
      </c>
      <c r="N18" s="613"/>
      <c r="O18" s="1316"/>
      <c r="P18" s="1316"/>
      <c r="Q18" s="1316"/>
      <c r="R18" s="1316"/>
      <c r="S18" s="1316"/>
      <c r="T18" s="1316"/>
      <c r="U18" s="1316"/>
      <c r="V18" s="1316"/>
      <c r="W18" s="1123" t="s">
        <v>715</v>
      </c>
      <c r="Y18" s="556"/>
      <c r="Z18" s="556" t="str">
        <f t="shared" ref="Z18:Z31" si="0">IF(M18="","",M18 )</f>
        <v>Наименование тарифа</v>
      </c>
      <c r="AA18" s="556"/>
      <c r="AB18" s="556"/>
      <c r="AC18" s="556"/>
    </row>
    <row r="19" spans="1:29" ht="22.5">
      <c r="A19" s="1279"/>
      <c r="B19" s="1279">
        <v>1</v>
      </c>
      <c r="C19" s="811"/>
      <c r="D19" s="811"/>
      <c r="E19" s="813"/>
      <c r="F19" s="813"/>
      <c r="G19" s="813"/>
      <c r="H19" s="813"/>
      <c r="I19" s="808"/>
      <c r="J19" s="807"/>
      <c r="K19" s="810"/>
      <c r="L19" s="560" t="str">
        <f>mergeValue(A19) &amp;"."&amp; mergeValue(B19)</f>
        <v>1.1</v>
      </c>
      <c r="M19" s="514" t="s">
        <v>15</v>
      </c>
      <c r="N19" s="613"/>
      <c r="O19" s="1316"/>
      <c r="P19" s="1316"/>
      <c r="Q19" s="1316"/>
      <c r="R19" s="1316"/>
      <c r="S19" s="1316"/>
      <c r="T19" s="1316"/>
      <c r="U19" s="1316"/>
      <c r="V19" s="1316"/>
      <c r="W19" s="1123" t="s">
        <v>458</v>
      </c>
      <c r="Y19" s="556"/>
      <c r="Z19" s="556" t="str">
        <f t="shared" si="0"/>
        <v>Территория действия тарифа</v>
      </c>
      <c r="AA19" s="556"/>
      <c r="AB19" s="556"/>
      <c r="AC19" s="556"/>
    </row>
    <row r="20" spans="1:29" ht="22.5">
      <c r="A20" s="1279"/>
      <c r="B20" s="1279"/>
      <c r="C20" s="1279">
        <v>1</v>
      </c>
      <c r="D20" s="811"/>
      <c r="E20" s="813"/>
      <c r="F20" s="813"/>
      <c r="G20" s="813"/>
      <c r="H20" s="813"/>
      <c r="I20" s="815"/>
      <c r="J20" s="807"/>
      <c r="K20" s="810"/>
      <c r="L20" s="560" t="str">
        <f>mergeValue(A20) &amp;"."&amp; mergeValue(B20)&amp;"."&amp; mergeValue(C20)</f>
        <v>1.1.1</v>
      </c>
      <c r="M20" s="515" t="s">
        <v>7</v>
      </c>
      <c r="N20" s="613"/>
      <c r="O20" s="1316"/>
      <c r="P20" s="1316"/>
      <c r="Q20" s="1316"/>
      <c r="R20" s="1316"/>
      <c r="S20" s="1316"/>
      <c r="T20" s="1316"/>
      <c r="U20" s="1316"/>
      <c r="V20" s="1316"/>
      <c r="W20" s="1123" t="s">
        <v>597</v>
      </c>
      <c r="Y20" s="556"/>
      <c r="Z20" s="556" t="str">
        <f t="shared" si="0"/>
        <v xml:space="preserve">Наименование системы теплоснабжения </v>
      </c>
      <c r="AA20" s="556"/>
      <c r="AB20" s="556"/>
      <c r="AC20" s="556"/>
    </row>
    <row r="21" spans="1:29" ht="22.5">
      <c r="A21" s="1279"/>
      <c r="B21" s="1279"/>
      <c r="C21" s="1279"/>
      <c r="D21" s="1279">
        <v>1</v>
      </c>
      <c r="E21" s="813"/>
      <c r="F21" s="813"/>
      <c r="G21" s="813"/>
      <c r="H21" s="813"/>
      <c r="I21" s="815"/>
      <c r="J21" s="807"/>
      <c r="K21" s="810"/>
      <c r="L21" s="560" t="str">
        <f>mergeValue(A21) &amp;"."&amp; mergeValue(B21)&amp;"."&amp; mergeValue(C21)&amp;"."&amp; mergeValue(D21)</f>
        <v>1.1.1.1</v>
      </c>
      <c r="M21" s="516" t="s">
        <v>21</v>
      </c>
      <c r="N21" s="613"/>
      <c r="O21" s="1316"/>
      <c r="P21" s="1316"/>
      <c r="Q21" s="1316"/>
      <c r="R21" s="1316"/>
      <c r="S21" s="1316"/>
      <c r="T21" s="1316"/>
      <c r="U21" s="1316"/>
      <c r="V21" s="1316"/>
      <c r="W21" s="1123" t="s">
        <v>598</v>
      </c>
      <c r="Y21" s="556"/>
      <c r="Z21" s="556" t="str">
        <f t="shared" si="0"/>
        <v xml:space="preserve">Источник тепловой энергии  </v>
      </c>
      <c r="AA21" s="556"/>
      <c r="AB21" s="556"/>
      <c r="AC21" s="556"/>
    </row>
    <row r="22" spans="1:29" ht="78.75">
      <c r="A22" s="1279"/>
      <c r="B22" s="1279"/>
      <c r="C22" s="1279"/>
      <c r="D22" s="1279"/>
      <c r="E22" s="1279">
        <v>1</v>
      </c>
      <c r="F22" s="813"/>
      <c r="G22" s="813"/>
      <c r="H22" s="811">
        <v>1</v>
      </c>
      <c r="I22" s="1279">
        <v>1</v>
      </c>
      <c r="J22" s="813"/>
      <c r="K22" s="818"/>
      <c r="L22" s="560" t="str">
        <f>mergeValue(A22) &amp;"."&amp; mergeValue(B22)&amp;"."&amp; mergeValue(C22)&amp;"."&amp; mergeValue(D22)&amp;"."&amp; mergeValue(E22)</f>
        <v>1.1.1.1.1</v>
      </c>
      <c r="M22" s="522" t="s">
        <v>8</v>
      </c>
      <c r="N22" s="613"/>
      <c r="O22" s="1317"/>
      <c r="P22" s="1317"/>
      <c r="Q22" s="1317"/>
      <c r="R22" s="1317"/>
      <c r="S22" s="1317"/>
      <c r="T22" s="1317"/>
      <c r="U22" s="1317"/>
      <c r="V22" s="1317"/>
      <c r="W22" s="1123" t="s">
        <v>716</v>
      </c>
      <c r="Y22" s="556"/>
      <c r="Z22" s="556" t="str">
        <f t="shared" si="0"/>
        <v>Схема подключения теплопотребляющей установки к коллектору источника тепловой энергии</v>
      </c>
      <c r="AA22" s="556"/>
      <c r="AB22" s="556"/>
      <c r="AC22" s="556"/>
    </row>
    <row r="23" spans="1:29" ht="33.75">
      <c r="A23" s="1279"/>
      <c r="B23" s="1279"/>
      <c r="C23" s="1279"/>
      <c r="D23" s="1279"/>
      <c r="E23" s="1279"/>
      <c r="F23" s="1279">
        <v>1</v>
      </c>
      <c r="G23" s="811"/>
      <c r="H23" s="811"/>
      <c r="I23" s="1279"/>
      <c r="J23" s="1279">
        <v>1</v>
      </c>
      <c r="K23" s="819"/>
      <c r="L23" s="560" t="str">
        <f>mergeValue(A23) &amp;"."&amp; mergeValue(B23)&amp;"."&amp; mergeValue(C23)&amp;"."&amp; mergeValue(D23)&amp;"."&amp; mergeValue(E23)&amp;"."&amp; mergeValue(F23)</f>
        <v>1.1.1.1.1.1</v>
      </c>
      <c r="M23" s="523" t="s">
        <v>9</v>
      </c>
      <c r="N23" s="613"/>
      <c r="O23" s="1283"/>
      <c r="P23" s="1284"/>
      <c r="Q23" s="1284"/>
      <c r="R23" s="1284"/>
      <c r="S23" s="1284"/>
      <c r="T23" s="1284"/>
      <c r="U23" s="1284"/>
      <c r="V23" s="1285"/>
      <c r="W23" s="1123" t="s">
        <v>717</v>
      </c>
      <c r="Y23" s="556"/>
      <c r="Z23" s="556" t="str">
        <f t="shared" si="0"/>
        <v>Группа потребителей</v>
      </c>
      <c r="AA23" s="556"/>
      <c r="AB23" s="556"/>
      <c r="AC23" s="556"/>
    </row>
    <row r="24" spans="1:29" ht="122.1" customHeight="1">
      <c r="A24" s="1279"/>
      <c r="B24" s="1279"/>
      <c r="C24" s="1279"/>
      <c r="D24" s="1279"/>
      <c r="E24" s="1279"/>
      <c r="F24" s="1279"/>
      <c r="G24" s="811">
        <v>1</v>
      </c>
      <c r="H24" s="811"/>
      <c r="I24" s="1279"/>
      <c r="J24" s="1279"/>
      <c r="K24" s="819">
        <v>1</v>
      </c>
      <c r="L24" s="560" t="str">
        <f>mergeValue(A24) &amp;"."&amp; mergeValue(B24)&amp;"."&amp; mergeValue(C24)&amp;"."&amp; mergeValue(D24)&amp;"."&amp; mergeValue(E24)&amp;"."&amp; mergeValue(F24)&amp;"."&amp; mergeValue(G24)</f>
        <v>1.1.1.1.1.1.1</v>
      </c>
      <c r="M24" s="1082"/>
      <c r="N24" s="613"/>
      <c r="O24" s="530"/>
      <c r="P24" s="530"/>
      <c r="Q24" s="1033"/>
      <c r="R24" s="1286"/>
      <c r="S24" s="1287" t="s">
        <v>82</v>
      </c>
      <c r="T24" s="1286"/>
      <c r="U24" s="1287" t="s">
        <v>83</v>
      </c>
      <c r="V24" s="530"/>
      <c r="W24" s="1288" t="s">
        <v>718</v>
      </c>
      <c r="X24" s="552" t="str">
        <f>strCheckDate(O25:V25)</f>
        <v/>
      </c>
      <c r="Y24" s="556"/>
      <c r="Z24" s="556" t="str">
        <f t="shared" si="0"/>
        <v/>
      </c>
      <c r="AA24" s="556"/>
      <c r="AB24" s="556"/>
      <c r="AC24" s="556"/>
    </row>
    <row r="25" spans="1:29" ht="11.25" hidden="1">
      <c r="A25" s="1279"/>
      <c r="B25" s="1279"/>
      <c r="C25" s="1279"/>
      <c r="D25" s="1279"/>
      <c r="E25" s="1279"/>
      <c r="F25" s="1279"/>
      <c r="G25" s="811"/>
      <c r="H25" s="811"/>
      <c r="I25" s="1279"/>
      <c r="J25" s="1279"/>
      <c r="K25" s="819"/>
      <c r="L25" s="567"/>
      <c r="M25" s="613"/>
      <c r="N25" s="613"/>
      <c r="O25" s="530"/>
      <c r="P25" s="530"/>
      <c r="Q25" s="551" t="str">
        <f>R24 &amp; "-" &amp; T24</f>
        <v>-</v>
      </c>
      <c r="R25" s="1286"/>
      <c r="S25" s="1287"/>
      <c r="T25" s="1286"/>
      <c r="U25" s="1287"/>
      <c r="V25" s="530"/>
      <c r="W25" s="1289"/>
      <c r="Y25" s="556"/>
      <c r="Z25" s="556" t="str">
        <f t="shared" si="0"/>
        <v/>
      </c>
      <c r="AA25" s="556"/>
      <c r="AB25" s="556"/>
      <c r="AC25" s="556"/>
    </row>
    <row r="26" spans="1:29" ht="15" customHeight="1">
      <c r="A26" s="1279"/>
      <c r="B26" s="1279"/>
      <c r="C26" s="1279"/>
      <c r="D26" s="1279"/>
      <c r="E26" s="1279"/>
      <c r="F26" s="1279"/>
      <c r="G26" s="813"/>
      <c r="H26" s="811"/>
      <c r="I26" s="1279"/>
      <c r="J26" s="1279"/>
      <c r="K26" s="818"/>
      <c r="L26" s="506"/>
      <c r="M26" s="525" t="s">
        <v>24</v>
      </c>
      <c r="N26" s="532"/>
      <c r="O26" s="532"/>
      <c r="P26" s="532"/>
      <c r="Q26" s="532"/>
      <c r="R26" s="532"/>
      <c r="S26" s="532"/>
      <c r="T26" s="532"/>
      <c r="U26" s="532"/>
      <c r="V26" s="528"/>
      <c r="W26" s="1290"/>
      <c r="Y26" s="556"/>
      <c r="Z26" s="556" t="str">
        <f t="shared" si="0"/>
        <v>Добавить вид теплоносителя (параметры теплоносителя)</v>
      </c>
      <c r="AA26" s="556"/>
      <c r="AB26" s="556"/>
      <c r="AC26" s="556"/>
    </row>
    <row r="27" spans="1:29" ht="15" customHeight="1">
      <c r="A27" s="1279"/>
      <c r="B27" s="1279"/>
      <c r="C27" s="1279"/>
      <c r="D27" s="1279"/>
      <c r="E27" s="1279"/>
      <c r="F27" s="813"/>
      <c r="G27" s="813"/>
      <c r="H27" s="811"/>
      <c r="I27" s="1279"/>
      <c r="J27" s="813"/>
      <c r="K27" s="818"/>
      <c r="L27" s="506"/>
      <c r="M27" s="524" t="s">
        <v>10</v>
      </c>
      <c r="N27" s="532"/>
      <c r="O27" s="532"/>
      <c r="P27" s="532"/>
      <c r="Q27" s="532"/>
      <c r="R27" s="532"/>
      <c r="S27" s="532"/>
      <c r="T27" s="532"/>
      <c r="U27" s="531"/>
      <c r="V27" s="532"/>
      <c r="W27" s="632"/>
      <c r="Y27" s="556"/>
      <c r="Z27" s="556" t="str">
        <f t="shared" si="0"/>
        <v>Добавить группу потребителей</v>
      </c>
      <c r="AA27" s="556"/>
      <c r="AB27" s="556"/>
      <c r="AC27" s="556"/>
    </row>
    <row r="28" spans="1:29" ht="15" customHeight="1">
      <c r="A28" s="1279"/>
      <c r="B28" s="1279"/>
      <c r="C28" s="1279"/>
      <c r="D28" s="1279"/>
      <c r="E28" s="817"/>
      <c r="F28" s="813"/>
      <c r="G28" s="813"/>
      <c r="H28" s="813"/>
      <c r="I28" s="809"/>
      <c r="J28" s="806"/>
      <c r="K28" s="816"/>
      <c r="L28" s="506"/>
      <c r="M28" s="519" t="s">
        <v>11</v>
      </c>
      <c r="N28" s="532"/>
      <c r="O28" s="532"/>
      <c r="P28" s="532"/>
      <c r="Q28" s="532"/>
      <c r="R28" s="532"/>
      <c r="S28" s="532"/>
      <c r="T28" s="532"/>
      <c r="U28" s="531"/>
      <c r="V28" s="532"/>
      <c r="W28" s="632"/>
      <c r="Y28" s="556"/>
      <c r="Z28" s="556" t="str">
        <f t="shared" si="0"/>
        <v>Добавить схему подключения</v>
      </c>
      <c r="AA28" s="556"/>
      <c r="AB28" s="556"/>
      <c r="AC28" s="556"/>
    </row>
    <row r="29" spans="1:29" ht="15" customHeight="1">
      <c r="A29" s="1279"/>
      <c r="B29" s="1279"/>
      <c r="C29" s="1279"/>
      <c r="D29" s="817"/>
      <c r="E29" s="817"/>
      <c r="F29" s="813"/>
      <c r="G29" s="813"/>
      <c r="H29" s="813"/>
      <c r="I29" s="809"/>
      <c r="J29" s="806"/>
      <c r="K29" s="816"/>
      <c r="L29" s="506"/>
      <c r="M29" s="518" t="s">
        <v>16</v>
      </c>
      <c r="N29" s="532"/>
      <c r="O29" s="532"/>
      <c r="P29" s="532"/>
      <c r="Q29" s="532"/>
      <c r="R29" s="532"/>
      <c r="S29" s="532"/>
      <c r="T29" s="532"/>
      <c r="U29" s="531"/>
      <c r="V29" s="532"/>
      <c r="W29" s="632"/>
      <c r="Y29" s="556"/>
      <c r="Z29" s="556" t="str">
        <f t="shared" si="0"/>
        <v>Добавить источник тепловой энергии</v>
      </c>
      <c r="AA29" s="556"/>
      <c r="AB29" s="556"/>
      <c r="AC29" s="556"/>
    </row>
    <row r="30" spans="1:29" ht="15" customHeight="1">
      <c r="A30" s="1279"/>
      <c r="B30" s="1279"/>
      <c r="C30" s="817"/>
      <c r="D30" s="817"/>
      <c r="E30" s="817"/>
      <c r="F30" s="817"/>
      <c r="G30" s="822"/>
      <c r="H30" s="809"/>
      <c r="I30" s="820"/>
      <c r="J30" s="806"/>
      <c r="K30" s="821"/>
      <c r="L30" s="506"/>
      <c r="M30" s="517" t="s">
        <v>17</v>
      </c>
      <c r="N30" s="532"/>
      <c r="O30" s="532"/>
      <c r="P30" s="532"/>
      <c r="Q30" s="532"/>
      <c r="R30" s="532"/>
      <c r="S30" s="532"/>
      <c r="T30" s="532"/>
      <c r="U30" s="531"/>
      <c r="V30" s="532"/>
      <c r="W30" s="632"/>
      <c r="Y30" s="556"/>
      <c r="Z30" s="556" t="str">
        <f t="shared" si="0"/>
        <v>Добавить наименование системы теплоснабжения</v>
      </c>
      <c r="AA30" s="556"/>
      <c r="AB30" s="556"/>
      <c r="AC30" s="556"/>
    </row>
    <row r="31" spans="1:29" ht="15" customHeight="1">
      <c r="A31" s="1279"/>
      <c r="B31" s="817"/>
      <c r="C31" s="817"/>
      <c r="D31" s="817"/>
      <c r="E31" s="817"/>
      <c r="F31" s="817"/>
      <c r="G31" s="822"/>
      <c r="H31" s="809"/>
      <c r="I31" s="809"/>
      <c r="J31" s="806"/>
      <c r="K31" s="816"/>
      <c r="L31" s="506"/>
      <c r="M31" s="526" t="s">
        <v>18</v>
      </c>
      <c r="N31" s="532"/>
      <c r="O31" s="532"/>
      <c r="P31" s="532"/>
      <c r="Q31" s="532"/>
      <c r="R31" s="532"/>
      <c r="S31" s="532"/>
      <c r="T31" s="532"/>
      <c r="U31" s="531"/>
      <c r="V31" s="532"/>
      <c r="W31" s="632"/>
      <c r="Y31" s="556"/>
      <c r="Z31" s="556" t="str">
        <f t="shared" si="0"/>
        <v>Добавить территорию действия тарифа</v>
      </c>
      <c r="AA31" s="556"/>
      <c r="AB31" s="556"/>
      <c r="AC31" s="556"/>
    </row>
    <row r="32" spans="1:29" s="490" customFormat="1" ht="15" customHeight="1">
      <c r="A32" s="805"/>
      <c r="B32" s="805"/>
      <c r="C32" s="805"/>
      <c r="D32" s="805"/>
      <c r="E32" s="805"/>
      <c r="F32" s="805"/>
      <c r="G32" s="805"/>
      <c r="H32" s="805"/>
      <c r="I32" s="805"/>
      <c r="J32" s="805"/>
      <c r="K32" s="805"/>
      <c r="L32" s="461"/>
      <c r="M32" s="533" t="s">
        <v>307</v>
      </c>
      <c r="N32" s="532"/>
      <c r="O32" s="532"/>
      <c r="P32" s="532"/>
      <c r="Q32" s="532"/>
      <c r="R32" s="532"/>
      <c r="S32" s="532"/>
      <c r="T32" s="532"/>
      <c r="U32" s="531"/>
      <c r="V32" s="532"/>
      <c r="W32" s="632"/>
      <c r="X32" s="554"/>
      <c r="Y32" s="554"/>
      <c r="Z32" s="554"/>
      <c r="AA32" s="554"/>
      <c r="AB32" s="554"/>
      <c r="AC32" s="554"/>
    </row>
    <row r="33" spans="1:29" ht="11.25">
      <c r="A33" s="491"/>
      <c r="B33" s="491"/>
      <c r="C33" s="491"/>
      <c r="D33" s="491"/>
      <c r="E33" s="491"/>
      <c r="F33" s="491"/>
      <c r="G33" s="491"/>
      <c r="H33" s="491"/>
      <c r="I33" s="491"/>
      <c r="J33" s="491"/>
      <c r="K33" s="491"/>
      <c r="X33" s="491"/>
      <c r="Y33" s="491"/>
      <c r="Z33" s="491"/>
      <c r="AA33" s="491"/>
      <c r="AB33" s="491"/>
      <c r="AC33" s="491"/>
    </row>
    <row r="34" spans="1:29" ht="90" customHeight="1">
      <c r="L34" s="1">
        <v>1</v>
      </c>
      <c r="M34" s="1273" t="s">
        <v>719</v>
      </c>
      <c r="N34" s="1273"/>
      <c r="O34" s="1273"/>
      <c r="P34" s="1273"/>
      <c r="Q34" s="1273"/>
      <c r="R34" s="1273"/>
      <c r="S34" s="1273"/>
      <c r="T34" s="1273"/>
      <c r="U34" s="1273"/>
      <c r="V34" s="1273"/>
      <c r="W34" s="1273"/>
    </row>
  </sheetData>
  <sheetProtection password="FA9C" sheet="1" objects="1" scenarios="1" formatColumns="0" formatRows="0"/>
  <dataConsolidate leftLabels="1"/>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WVX18:WVX24 WMB18:WMB24 WCF18:WCF24 VSJ18:VSJ24 VIN18:VIN24 UYR18:UYR24 UOV18:UOV24 UEZ18:UEZ24 TVD18:TVD24 TLH18:TLH24 TBL18:TBL24 SRP18:SRP24 SHT18:SHT24 RXX18:RXX24 ROB18:ROB24 REF18:REF24 QUJ18:QUJ24 QKN18:QKN24 QAR18:QAR24 PQV18:PQV24 PGZ18:PGZ24 OXD18:OXD24 ONH18:ONH24 ODL18:ODL24 NTP18:NTP24 NJT18:NJT24 MZX18:MZX24 MQB18:MQB24 MGF18:MGF24 LWJ18:LWJ24 LMN18:LMN24 LCR18:LCR24 KSV18:KSV24 KIZ18:KIZ24 JZD18:JZD24 JPH18:JPH24 JFL18:JFL24 IVP18:IVP24 ILT18:ILT24 IBX18:IBX24 HSB18:HSB24 HIF18:HIF24 GYJ18:GYJ24 GON18:GON24 GER18:GER24 FUV18:FUV24 FKZ18:FKZ24 FBD18:FBD24 ERH18:ERH24 EHL18:EHL24 DXP18:DXP24 DNT18:DNT24 DDX18:DDX24 CUB18:CUB24 CKF18:CKF24 CAJ18:CAJ24 BQN18:BQN24 BGR18:BGR24 AWV18:AWV24 AMZ18:AMZ24 ADD18:ADD24 TH18:TH24 JL18:JL24 JL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J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JG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U2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25"/>
  <sheetViews>
    <sheetView showGridLines="0" topLeftCell="E1" zoomScaleNormal="100" workbookViewId="0">
      <selection activeCell="G25" sqref="G25:H25"/>
    </sheetView>
  </sheetViews>
  <sheetFormatPr defaultColWidth="10.5703125" defaultRowHeight="14.25"/>
  <cols>
    <col min="1" max="1" width="3.7109375" style="960" hidden="1" customWidth="1"/>
    <col min="2" max="4" width="3.7109375" style="954" hidden="1" customWidth="1"/>
    <col min="5" max="5" width="3.7109375" style="758" customWidth="1"/>
    <col min="6" max="6" width="9.7109375" style="936" customWidth="1"/>
    <col min="7" max="7" width="37.7109375" style="936" customWidth="1"/>
    <col min="8" max="8" width="66.85546875" style="936" customWidth="1"/>
    <col min="9" max="9" width="115.7109375" style="936" customWidth="1"/>
    <col min="10" max="11" width="10.5703125" style="954"/>
    <col min="12" max="12" width="11.140625" style="954" customWidth="1"/>
    <col min="13" max="20" width="10.5703125" style="954"/>
    <col min="21" max="16384" width="10.5703125" style="936"/>
  </cols>
  <sheetData>
    <row r="1" spans="1:20" ht="3" customHeight="1">
      <c r="A1" s="960" t="s">
        <v>47</v>
      </c>
    </row>
    <row r="2" spans="1:20" ht="22.5">
      <c r="F2" s="1274" t="s">
        <v>469</v>
      </c>
      <c r="G2" s="1275"/>
      <c r="H2" s="1276"/>
      <c r="I2" s="755"/>
    </row>
    <row r="3" spans="1:20" ht="3" customHeight="1"/>
    <row r="4" spans="1:20" s="953" customFormat="1" ht="11.25">
      <c r="A4" s="959"/>
      <c r="B4" s="959"/>
      <c r="C4" s="959"/>
      <c r="D4" s="959"/>
      <c r="F4" s="1224" t="s">
        <v>444</v>
      </c>
      <c r="G4" s="1224"/>
      <c r="H4" s="1224"/>
      <c r="I4" s="1277" t="s">
        <v>445</v>
      </c>
      <c r="J4" s="959"/>
      <c r="K4" s="959"/>
      <c r="L4" s="959"/>
      <c r="M4" s="959"/>
      <c r="N4" s="959"/>
      <c r="O4" s="959"/>
      <c r="P4" s="959"/>
      <c r="Q4" s="959"/>
      <c r="R4" s="959"/>
      <c r="S4" s="959"/>
      <c r="T4" s="959"/>
    </row>
    <row r="5" spans="1:20" s="953" customFormat="1" ht="11.25" customHeight="1">
      <c r="A5" s="959"/>
      <c r="B5" s="959"/>
      <c r="C5" s="959"/>
      <c r="D5" s="959"/>
      <c r="F5" s="968" t="s">
        <v>90</v>
      </c>
      <c r="G5" s="759" t="s">
        <v>447</v>
      </c>
      <c r="H5" s="977" t="s">
        <v>438</v>
      </c>
      <c r="I5" s="1277"/>
      <c r="J5" s="959"/>
      <c r="K5" s="959"/>
      <c r="L5" s="959"/>
      <c r="M5" s="959"/>
      <c r="N5" s="959"/>
      <c r="O5" s="959"/>
      <c r="P5" s="959"/>
      <c r="Q5" s="959"/>
      <c r="R5" s="959"/>
      <c r="S5" s="959"/>
      <c r="T5" s="959"/>
    </row>
    <row r="6" spans="1:20" s="953" customFormat="1" ht="12" customHeight="1">
      <c r="A6" s="959"/>
      <c r="B6" s="959"/>
      <c r="C6" s="959"/>
      <c r="D6" s="959"/>
      <c r="F6" s="760" t="s">
        <v>91</v>
      </c>
      <c r="G6" s="761">
        <v>2</v>
      </c>
      <c r="H6" s="762">
        <v>3</v>
      </c>
      <c r="I6" s="575">
        <v>4</v>
      </c>
      <c r="J6" s="959">
        <v>4</v>
      </c>
      <c r="K6" s="959"/>
      <c r="L6" s="959"/>
      <c r="M6" s="959"/>
      <c r="N6" s="959"/>
      <c r="O6" s="959"/>
      <c r="P6" s="959"/>
      <c r="Q6" s="959"/>
      <c r="R6" s="959"/>
      <c r="S6" s="959"/>
      <c r="T6" s="959"/>
    </row>
    <row r="7" spans="1:20" s="953" customFormat="1" ht="18.75">
      <c r="A7" s="959"/>
      <c r="B7" s="959"/>
      <c r="C7" s="959"/>
      <c r="D7" s="959"/>
      <c r="F7" s="975">
        <v>1</v>
      </c>
      <c r="G7" s="764" t="s">
        <v>470</v>
      </c>
      <c r="H7" s="973" t="str">
        <f>IF(dateCh="","",dateCh)</f>
        <v>28.04.2023</v>
      </c>
      <c r="I7" s="765" t="s">
        <v>471</v>
      </c>
      <c r="J7" s="582"/>
      <c r="K7" s="959"/>
      <c r="L7" s="959"/>
      <c r="M7" s="959"/>
      <c r="N7" s="959"/>
      <c r="O7" s="959"/>
      <c r="P7" s="959"/>
      <c r="Q7" s="959"/>
      <c r="R7" s="959"/>
      <c r="S7" s="959"/>
      <c r="T7" s="959"/>
    </row>
    <row r="8" spans="1:20" s="953" customFormat="1" ht="45">
      <c r="A8" s="1278">
        <v>1</v>
      </c>
      <c r="B8" s="959"/>
      <c r="C8" s="959"/>
      <c r="D8" s="959"/>
      <c r="F8" s="975" t="str">
        <f>"2." &amp;mergeValue(A8)</f>
        <v>2.1</v>
      </c>
      <c r="G8" s="764" t="s">
        <v>472</v>
      </c>
      <c r="H8" s="973" t="str">
        <f>IF('Перечень тарифов'!R35="","наименование отсутствует","" &amp; 'Перечень тарифов'!R35 &amp; "")</f>
        <v>наименование отсутствует</v>
      </c>
      <c r="I8" s="765" t="s">
        <v>565</v>
      </c>
      <c r="J8" s="582"/>
      <c r="K8" s="959"/>
      <c r="L8" s="959"/>
      <c r="M8" s="959"/>
      <c r="N8" s="959"/>
      <c r="O8" s="959"/>
      <c r="P8" s="959"/>
      <c r="Q8" s="959"/>
      <c r="R8" s="959"/>
      <c r="S8" s="959"/>
      <c r="T8" s="959"/>
    </row>
    <row r="9" spans="1:20" s="953" customFormat="1" ht="45">
      <c r="A9" s="1278"/>
      <c r="B9" s="959"/>
      <c r="C9" s="959"/>
      <c r="D9" s="959"/>
      <c r="F9" s="975" t="str">
        <f>"3." &amp;mergeValue(A9)</f>
        <v>3.1</v>
      </c>
      <c r="G9" s="764" t="s">
        <v>473</v>
      </c>
      <c r="H9" s="973"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765" t="s">
        <v>563</v>
      </c>
      <c r="J9" s="582"/>
      <c r="K9" s="959"/>
      <c r="L9" s="959"/>
      <c r="M9" s="959"/>
      <c r="N9" s="959"/>
      <c r="O9" s="959"/>
      <c r="P9" s="959"/>
      <c r="Q9" s="959"/>
      <c r="R9" s="959"/>
      <c r="S9" s="959"/>
      <c r="T9" s="959"/>
    </row>
    <row r="10" spans="1:20" s="953" customFormat="1" ht="22.5">
      <c r="A10" s="1278"/>
      <c r="B10" s="959"/>
      <c r="C10" s="959"/>
      <c r="D10" s="959"/>
      <c r="F10" s="975" t="str">
        <f>"4."&amp;mergeValue(A10)</f>
        <v>4.1</v>
      </c>
      <c r="G10" s="764" t="s">
        <v>474</v>
      </c>
      <c r="H10" s="977" t="s">
        <v>448</v>
      </c>
      <c r="I10" s="765"/>
      <c r="J10" s="582"/>
      <c r="K10" s="959"/>
      <c r="L10" s="959"/>
      <c r="M10" s="959"/>
      <c r="N10" s="959"/>
      <c r="O10" s="959"/>
      <c r="P10" s="959"/>
      <c r="Q10" s="959"/>
      <c r="R10" s="959"/>
      <c r="S10" s="959"/>
      <c r="T10" s="959"/>
    </row>
    <row r="11" spans="1:20" s="953" customFormat="1" ht="18.75">
      <c r="A11" s="1278"/>
      <c r="B11" s="1278">
        <v>1</v>
      </c>
      <c r="C11" s="969"/>
      <c r="D11" s="969"/>
      <c r="F11" s="975" t="str">
        <f>"4."&amp;mergeValue(A11) &amp;"."&amp;mergeValue(B11)</f>
        <v>4.1.1</v>
      </c>
      <c r="G11" s="776" t="s">
        <v>567</v>
      </c>
      <c r="H11" s="973" t="str">
        <f>IF(region_name="","",region_name)</f>
        <v>Мурманская область</v>
      </c>
      <c r="I11" s="765" t="s">
        <v>477</v>
      </c>
      <c r="J11" s="582"/>
      <c r="K11" s="959"/>
      <c r="L11" s="959"/>
      <c r="M11" s="959"/>
      <c r="N11" s="959"/>
      <c r="O11" s="959"/>
      <c r="P11" s="959"/>
      <c r="Q11" s="959"/>
      <c r="R11" s="959"/>
      <c r="S11" s="959"/>
      <c r="T11" s="959"/>
    </row>
    <row r="12" spans="1:20" s="953" customFormat="1" ht="22.5">
      <c r="A12" s="1278"/>
      <c r="B12" s="1278"/>
      <c r="C12" s="1278">
        <v>1</v>
      </c>
      <c r="D12" s="969"/>
      <c r="F12" s="975" t="str">
        <f>"4."&amp;mergeValue(A12) &amp;"."&amp;mergeValue(B12)&amp;"."&amp;mergeValue(C12)</f>
        <v>4.1.1.1</v>
      </c>
      <c r="G12" s="766" t="s">
        <v>475</v>
      </c>
      <c r="H12" s="973" t="str">
        <f>IF(Территории!H13="","","" &amp; Территории!H13 &amp; "")</f>
        <v>город Апатиты</v>
      </c>
      <c r="I12" s="765" t="s">
        <v>478</v>
      </c>
      <c r="J12" s="582"/>
      <c r="K12" s="959"/>
      <c r="L12" s="959"/>
      <c r="M12" s="959"/>
      <c r="N12" s="959"/>
      <c r="O12" s="959"/>
      <c r="P12" s="959"/>
      <c r="Q12" s="959"/>
      <c r="R12" s="959"/>
      <c r="S12" s="959"/>
      <c r="T12" s="959"/>
    </row>
    <row r="13" spans="1:20" s="953" customFormat="1" ht="56.25">
      <c r="A13" s="1278"/>
      <c r="B13" s="1278"/>
      <c r="C13" s="1278"/>
      <c r="D13" s="969">
        <v>1</v>
      </c>
      <c r="F13" s="975" t="str">
        <f>"4."&amp;mergeValue(A13) &amp;"."&amp;mergeValue(B13)&amp;"."&amp;mergeValue(C13)&amp;"."&amp;mergeValue(D13)</f>
        <v>4.1.1.1.1</v>
      </c>
      <c r="G13" s="767" t="s">
        <v>476</v>
      </c>
      <c r="H13" s="973" t="str">
        <f>IF(Территории!R14="","","" &amp; Территории!R14 &amp; "")</f>
        <v>город Апатиты (47519000)</v>
      </c>
      <c r="I13" s="1186" t="s">
        <v>566</v>
      </c>
      <c r="J13" s="582"/>
      <c r="K13" s="959"/>
      <c r="L13" s="959"/>
      <c r="M13" s="959"/>
      <c r="N13" s="959"/>
      <c r="O13" s="959"/>
      <c r="P13" s="959"/>
      <c r="Q13" s="959"/>
      <c r="R13" s="959"/>
      <c r="S13" s="959"/>
      <c r="T13" s="959"/>
    </row>
    <row r="14" spans="1:20" s="1090" customFormat="1" ht="45">
      <c r="A14" s="1278">
        <v>2</v>
      </c>
      <c r="B14" s="1095"/>
      <c r="C14" s="1095"/>
      <c r="D14" s="1095"/>
      <c r="F14" s="1117" t="str">
        <f>"2." &amp;mergeValue(A14)</f>
        <v>2.2</v>
      </c>
      <c r="G14" s="1126" t="s">
        <v>472</v>
      </c>
      <c r="H14" s="1188" t="str">
        <f>IF('Перечень тарифов'!R39="","наименование отсутствует","" &amp; 'Перечень тарифов'!R39 &amp; "")</f>
        <v>наименование отсутствует</v>
      </c>
      <c r="I14" s="1091" t="s">
        <v>565</v>
      </c>
      <c r="J14" s="1116"/>
      <c r="K14" s="1095"/>
      <c r="L14" s="1095"/>
      <c r="M14" s="1095"/>
      <c r="N14" s="1095"/>
      <c r="O14" s="1095"/>
      <c r="P14" s="1095"/>
      <c r="Q14" s="1095"/>
      <c r="R14" s="1095"/>
      <c r="S14" s="1095"/>
      <c r="T14" s="1095"/>
    </row>
    <row r="15" spans="1:20" s="1090" customFormat="1" ht="45">
      <c r="A15" s="1278"/>
      <c r="B15" s="1095"/>
      <c r="C15" s="1095"/>
      <c r="D15" s="1095"/>
      <c r="F15" s="1117" t="str">
        <f>"3." &amp;mergeValue(A15)</f>
        <v>3.2</v>
      </c>
      <c r="G15" s="1126" t="s">
        <v>473</v>
      </c>
      <c r="H15" s="1188"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5" s="1091" t="s">
        <v>563</v>
      </c>
      <c r="J15" s="1116"/>
      <c r="K15" s="1095"/>
      <c r="L15" s="1095"/>
      <c r="M15" s="1095"/>
      <c r="N15" s="1095"/>
      <c r="O15" s="1095"/>
      <c r="P15" s="1095"/>
      <c r="Q15" s="1095"/>
      <c r="R15" s="1095"/>
      <c r="S15" s="1095"/>
      <c r="T15" s="1095"/>
    </row>
    <row r="16" spans="1:20" s="1090" customFormat="1" ht="22.5">
      <c r="A16" s="1278"/>
      <c r="B16" s="1095"/>
      <c r="C16" s="1095"/>
      <c r="D16" s="1095"/>
      <c r="F16" s="1117" t="str">
        <f>"4."&amp;mergeValue(A16)</f>
        <v>4.2</v>
      </c>
      <c r="G16" s="1126" t="s">
        <v>474</v>
      </c>
      <c r="H16" s="1192" t="s">
        <v>448</v>
      </c>
      <c r="I16" s="1091"/>
      <c r="J16" s="1116"/>
      <c r="K16" s="1095"/>
      <c r="L16" s="1095"/>
      <c r="M16" s="1095"/>
      <c r="N16" s="1095"/>
      <c r="O16" s="1095"/>
      <c r="P16" s="1095"/>
      <c r="Q16" s="1095"/>
      <c r="R16" s="1095"/>
      <c r="S16" s="1095"/>
      <c r="T16" s="1095"/>
    </row>
    <row r="17" spans="1:20" s="1090" customFormat="1" ht="18.75">
      <c r="A17" s="1278"/>
      <c r="B17" s="1278">
        <v>1</v>
      </c>
      <c r="C17" s="1185"/>
      <c r="D17" s="1185"/>
      <c r="F17" s="1117" t="str">
        <f>"4."&amp;mergeValue(A17) &amp;"."&amp;mergeValue(B17)</f>
        <v>4.2.1</v>
      </c>
      <c r="G17" s="1112" t="s">
        <v>567</v>
      </c>
      <c r="H17" s="1188" t="str">
        <f>IF(region_name="","",region_name)</f>
        <v>Мурманская область</v>
      </c>
      <c r="I17" s="1091" t="s">
        <v>477</v>
      </c>
      <c r="J17" s="1116"/>
      <c r="K17" s="1095"/>
      <c r="L17" s="1095"/>
      <c r="M17" s="1095"/>
      <c r="N17" s="1095"/>
      <c r="O17" s="1095"/>
      <c r="P17" s="1095"/>
      <c r="Q17" s="1095"/>
      <c r="R17" s="1095"/>
      <c r="S17" s="1095"/>
      <c r="T17" s="1095"/>
    </row>
    <row r="18" spans="1:20" s="1090" customFormat="1" ht="22.5">
      <c r="A18" s="1278"/>
      <c r="B18" s="1278"/>
      <c r="C18" s="1278">
        <v>1</v>
      </c>
      <c r="D18" s="1185"/>
      <c r="F18" s="1117" t="str">
        <f>"4."&amp;mergeValue(A18) &amp;"."&amp;mergeValue(B18)&amp;"."&amp;mergeValue(C18)</f>
        <v>4.2.1.1</v>
      </c>
      <c r="G18" s="1121" t="s">
        <v>475</v>
      </c>
      <c r="H18" s="1188" t="str">
        <f>IF(Территории!H13="","","" &amp; Территории!H13 &amp; "")</f>
        <v>город Апатиты</v>
      </c>
      <c r="I18" s="1091" t="s">
        <v>478</v>
      </c>
      <c r="J18" s="1116"/>
      <c r="K18" s="1095"/>
      <c r="L18" s="1095"/>
      <c r="M18" s="1095"/>
      <c r="N18" s="1095"/>
      <c r="O18" s="1095"/>
      <c r="P18" s="1095"/>
      <c r="Q18" s="1095"/>
      <c r="R18" s="1095"/>
      <c r="S18" s="1095"/>
      <c r="T18" s="1095"/>
    </row>
    <row r="19" spans="1:20" s="1090" customFormat="1" ht="56.25">
      <c r="A19" s="1278"/>
      <c r="B19" s="1278"/>
      <c r="C19" s="1278"/>
      <c r="D19" s="1185">
        <v>1</v>
      </c>
      <c r="F19" s="1117" t="str">
        <f>"4."&amp;mergeValue(A19) &amp;"."&amp;mergeValue(B19)&amp;"."&amp;mergeValue(C19)&amp;"."&amp;mergeValue(D19)</f>
        <v>4.2.1.1.1</v>
      </c>
      <c r="G19" s="1129" t="s">
        <v>476</v>
      </c>
      <c r="H19" s="1188" t="str">
        <f>IF(Территории!R14="","","" &amp; Территории!R14 &amp; "")</f>
        <v>город Апатиты (47519000)</v>
      </c>
      <c r="I19" s="1186" t="s">
        <v>566</v>
      </c>
      <c r="J19" s="1116"/>
      <c r="K19" s="1095"/>
      <c r="L19" s="1095"/>
      <c r="M19" s="1095"/>
      <c r="N19" s="1095"/>
      <c r="O19" s="1095"/>
      <c r="P19" s="1095"/>
      <c r="Q19" s="1095"/>
      <c r="R19" s="1095"/>
      <c r="S19" s="1095"/>
      <c r="T19" s="1095"/>
    </row>
    <row r="20" spans="1:20" s="1090" customFormat="1" ht="22.5">
      <c r="A20" s="1278"/>
      <c r="B20" s="1095">
        <v>2</v>
      </c>
      <c r="C20" s="1095"/>
      <c r="D20" s="1095"/>
      <c r="F20" s="1117" t="str">
        <f>"4."&amp;mergeValue(A20)</f>
        <v>4.2</v>
      </c>
      <c r="G20" s="1126" t="s">
        <v>474</v>
      </c>
      <c r="H20" s="1192" t="s">
        <v>448</v>
      </c>
      <c r="I20" s="1091"/>
      <c r="J20" s="1116"/>
      <c r="K20" s="1095"/>
      <c r="L20" s="1095"/>
      <c r="M20" s="1095"/>
      <c r="N20" s="1095"/>
      <c r="O20" s="1095"/>
      <c r="P20" s="1095"/>
      <c r="Q20" s="1095"/>
      <c r="R20" s="1095"/>
      <c r="S20" s="1095"/>
      <c r="T20" s="1095"/>
    </row>
    <row r="21" spans="1:20" s="1090" customFormat="1" ht="18.75">
      <c r="A21" s="1278"/>
      <c r="B21" s="1278">
        <v>2</v>
      </c>
      <c r="C21" s="1185"/>
      <c r="D21" s="1185"/>
      <c r="F21" s="1117" t="str">
        <f>"4."&amp;mergeValue(A21) &amp;"."&amp;mergeValue(B21)</f>
        <v>4.2.2</v>
      </c>
      <c r="G21" s="1112" t="s">
        <v>567</v>
      </c>
      <c r="H21" s="1188" t="str">
        <f>IF(region_name="","",region_name)</f>
        <v>Мурманская область</v>
      </c>
      <c r="I21" s="1091" t="s">
        <v>477</v>
      </c>
      <c r="J21" s="1116"/>
      <c r="K21" s="1095"/>
      <c r="L21" s="1095"/>
      <c r="M21" s="1095"/>
      <c r="N21" s="1095"/>
      <c r="O21" s="1095"/>
      <c r="P21" s="1095"/>
      <c r="Q21" s="1095"/>
      <c r="R21" s="1095"/>
      <c r="S21" s="1095"/>
      <c r="T21" s="1095"/>
    </row>
    <row r="22" spans="1:20" s="1090" customFormat="1" ht="22.5">
      <c r="A22" s="1278"/>
      <c r="B22" s="1278"/>
      <c r="C22" s="1278">
        <v>1</v>
      </c>
      <c r="D22" s="1185"/>
      <c r="F22" s="1117" t="str">
        <f>"4."&amp;mergeValue(A22) &amp;"."&amp;mergeValue(B22)&amp;"."&amp;mergeValue(C22)</f>
        <v>4.2.2.1</v>
      </c>
      <c r="G22" s="1121" t="s">
        <v>475</v>
      </c>
      <c r="H22" s="1188" t="str">
        <f>IF(Территории!H16="","","" &amp; Территории!H16 &amp; "")</f>
        <v>город Кировск</v>
      </c>
      <c r="I22" s="1091" t="s">
        <v>478</v>
      </c>
      <c r="J22" s="1116"/>
      <c r="K22" s="1095"/>
      <c r="L22" s="1095"/>
      <c r="M22" s="1095"/>
      <c r="N22" s="1095"/>
      <c r="O22" s="1095"/>
      <c r="P22" s="1095"/>
      <c r="Q22" s="1095"/>
      <c r="R22" s="1095"/>
      <c r="S22" s="1095"/>
      <c r="T22" s="1095"/>
    </row>
    <row r="23" spans="1:20" s="1090" customFormat="1" ht="56.25">
      <c r="A23" s="1278"/>
      <c r="B23" s="1278"/>
      <c r="C23" s="1278"/>
      <c r="D23" s="1185">
        <v>1</v>
      </c>
      <c r="F23" s="1117" t="str">
        <f>"4."&amp;mergeValue(A23) &amp;"."&amp;mergeValue(B23)&amp;"."&amp;mergeValue(C23)&amp;"."&amp;mergeValue(D23)</f>
        <v>4.2.2.1.1</v>
      </c>
      <c r="G23" s="1129" t="s">
        <v>476</v>
      </c>
      <c r="H23" s="1188" t="str">
        <f>IF(Территории!R17="","","" &amp; Территории!R17 &amp; "")</f>
        <v>город Кировск (47522000)</v>
      </c>
      <c r="I23" s="1186" t="s">
        <v>566</v>
      </c>
      <c r="J23" s="1116"/>
      <c r="K23" s="1095"/>
      <c r="L23" s="1095"/>
      <c r="M23" s="1095"/>
      <c r="N23" s="1095"/>
      <c r="O23" s="1095"/>
      <c r="P23" s="1095"/>
      <c r="Q23" s="1095"/>
      <c r="R23" s="1095"/>
      <c r="S23" s="1095"/>
      <c r="T23" s="1095"/>
    </row>
    <row r="24" spans="1:20" s="733" customFormat="1" ht="3" customHeight="1">
      <c r="A24" s="734"/>
      <c r="B24" s="734"/>
      <c r="C24" s="734"/>
      <c r="D24" s="734"/>
      <c r="F24" s="592"/>
      <c r="G24" s="593"/>
      <c r="H24" s="594"/>
      <c r="I24" s="595"/>
      <c r="J24" s="734"/>
      <c r="K24" s="734"/>
      <c r="L24" s="734"/>
      <c r="M24" s="734"/>
      <c r="N24" s="734"/>
      <c r="O24" s="734"/>
      <c r="P24" s="734"/>
      <c r="Q24" s="734"/>
      <c r="R24" s="734"/>
      <c r="S24" s="734"/>
      <c r="T24" s="734"/>
    </row>
    <row r="25" spans="1:20" s="733" customFormat="1" ht="15" customHeight="1">
      <c r="A25" s="734"/>
      <c r="B25" s="734"/>
      <c r="C25" s="734"/>
      <c r="D25" s="734"/>
      <c r="F25" s="771"/>
      <c r="G25" s="1273" t="s">
        <v>568</v>
      </c>
      <c r="H25" s="1273"/>
      <c r="I25" s="929"/>
      <c r="J25" s="734"/>
      <c r="K25" s="734"/>
      <c r="L25" s="734"/>
      <c r="M25" s="734"/>
      <c r="N25" s="734"/>
      <c r="O25" s="734"/>
      <c r="P25" s="734"/>
      <c r="Q25" s="734"/>
      <c r="R25" s="734"/>
      <c r="S25" s="734"/>
      <c r="T25" s="734"/>
    </row>
  </sheetData>
  <sheetProtection password="FA9C" sheet="1" objects="1" scenarios="1" formatColumns="0" formatRows="0"/>
  <mergeCells count="12">
    <mergeCell ref="G25:H25"/>
    <mergeCell ref="F2:H2"/>
    <mergeCell ref="F4:H4"/>
    <mergeCell ref="I4:I5"/>
    <mergeCell ref="A8:A13"/>
    <mergeCell ref="B11:B13"/>
    <mergeCell ref="C12:C13"/>
    <mergeCell ref="A14:A23"/>
    <mergeCell ref="B17:B19"/>
    <mergeCell ref="C18:C19"/>
    <mergeCell ref="B21:B23"/>
    <mergeCell ref="C22:C23"/>
  </mergeCells>
  <dataValidations count="1">
    <dataValidation type="textLength" operator="lessThanOrEqual" allowBlank="1" showInputMessage="1" showErrorMessage="1" errorTitle="Ошибка" error="Допускается ввод не более 900 символов!" sqref="I24:I25">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41"/>
  <sheetViews>
    <sheetView showGridLines="0" topLeftCell="I12" zoomScaleNormal="100" workbookViewId="0">
      <selection activeCell="O35" sqref="O35"/>
    </sheetView>
  </sheetViews>
  <sheetFormatPr defaultColWidth="10.5703125" defaultRowHeight="14.25"/>
  <cols>
    <col min="1" max="6" width="10.5703125" style="954" hidden="1" customWidth="1"/>
    <col min="7" max="8" width="9.140625" style="960" hidden="1" customWidth="1"/>
    <col min="9" max="9" width="3.7109375" style="942" customWidth="1"/>
    <col min="10" max="11" width="3.7109375" style="758" customWidth="1"/>
    <col min="12" max="12" width="12.7109375" style="936" customWidth="1"/>
    <col min="13" max="13" width="44.7109375" style="936" customWidth="1"/>
    <col min="14" max="14" width="1.7109375" style="936" hidden="1" customWidth="1"/>
    <col min="15" max="15" width="29.7109375" style="936" customWidth="1"/>
    <col min="16" max="17" width="23.7109375" style="936" hidden="1" customWidth="1"/>
    <col min="18" max="18" width="11.7109375" style="936" customWidth="1"/>
    <col min="19" max="19" width="3.7109375" style="936" customWidth="1"/>
    <col min="20" max="20" width="11.7109375" style="936" customWidth="1"/>
    <col min="21" max="21" width="8.5703125" style="936" hidden="1" customWidth="1"/>
    <col min="22" max="22" width="4.7109375" style="936" customWidth="1"/>
    <col min="23" max="23" width="115.7109375" style="936" customWidth="1"/>
    <col min="24" max="25" width="10.5703125" style="954"/>
    <col min="26" max="26" width="11.140625" style="954" customWidth="1"/>
    <col min="27" max="34" width="10.5703125" style="954"/>
    <col min="35" max="256" width="10.5703125" style="936"/>
    <col min="257" max="264" width="0" style="936" hidden="1" customWidth="1"/>
    <col min="265" max="265" width="3.7109375" style="936" customWidth="1"/>
    <col min="266" max="266" width="3.85546875" style="936" customWidth="1"/>
    <col min="267" max="267" width="3.7109375" style="936" customWidth="1"/>
    <col min="268" max="268" width="12.7109375" style="936" customWidth="1"/>
    <col min="269" max="269" width="52.7109375" style="936" customWidth="1"/>
    <col min="270" max="273" width="0" style="936" hidden="1" customWidth="1"/>
    <col min="274" max="274" width="12.28515625" style="936" customWidth="1"/>
    <col min="275" max="275" width="6.42578125" style="936" customWidth="1"/>
    <col min="276" max="276" width="12.28515625" style="936" customWidth="1"/>
    <col min="277" max="277" width="0" style="936" hidden="1" customWidth="1"/>
    <col min="278" max="278" width="3.7109375" style="936" customWidth="1"/>
    <col min="279" max="279" width="11.140625" style="936" bestFit="1" customWidth="1"/>
    <col min="280" max="281" width="10.5703125" style="936"/>
    <col min="282" max="282" width="11.140625" style="936" customWidth="1"/>
    <col min="283" max="512" width="10.5703125" style="936"/>
    <col min="513" max="520" width="0" style="936" hidden="1" customWidth="1"/>
    <col min="521" max="521" width="3.7109375" style="936" customWidth="1"/>
    <col min="522" max="522" width="3.85546875" style="936" customWidth="1"/>
    <col min="523" max="523" width="3.7109375" style="936" customWidth="1"/>
    <col min="524" max="524" width="12.7109375" style="936" customWidth="1"/>
    <col min="525" max="525" width="52.7109375" style="936" customWidth="1"/>
    <col min="526" max="529" width="0" style="936" hidden="1" customWidth="1"/>
    <col min="530" max="530" width="12.28515625" style="936" customWidth="1"/>
    <col min="531" max="531" width="6.42578125" style="936" customWidth="1"/>
    <col min="532" max="532" width="12.28515625" style="936" customWidth="1"/>
    <col min="533" max="533" width="0" style="936" hidden="1" customWidth="1"/>
    <col min="534" max="534" width="3.7109375" style="936" customWidth="1"/>
    <col min="535" max="535" width="11.140625" style="936" bestFit="1" customWidth="1"/>
    <col min="536" max="537" width="10.5703125" style="936"/>
    <col min="538" max="538" width="11.140625" style="936" customWidth="1"/>
    <col min="539" max="768" width="10.5703125" style="936"/>
    <col min="769" max="776" width="0" style="936" hidden="1" customWidth="1"/>
    <col min="777" max="777" width="3.7109375" style="936" customWidth="1"/>
    <col min="778" max="778" width="3.85546875" style="936" customWidth="1"/>
    <col min="779" max="779" width="3.7109375" style="936" customWidth="1"/>
    <col min="780" max="780" width="12.7109375" style="936" customWidth="1"/>
    <col min="781" max="781" width="52.7109375" style="936" customWidth="1"/>
    <col min="782" max="785" width="0" style="936" hidden="1" customWidth="1"/>
    <col min="786" max="786" width="12.28515625" style="936" customWidth="1"/>
    <col min="787" max="787" width="6.42578125" style="936" customWidth="1"/>
    <col min="788" max="788" width="12.28515625" style="936" customWidth="1"/>
    <col min="789" max="789" width="0" style="936" hidden="1" customWidth="1"/>
    <col min="790" max="790" width="3.7109375" style="936" customWidth="1"/>
    <col min="791" max="791" width="11.140625" style="936" bestFit="1" customWidth="1"/>
    <col min="792" max="793" width="10.5703125" style="936"/>
    <col min="794" max="794" width="11.140625" style="936" customWidth="1"/>
    <col min="795" max="1024" width="10.5703125" style="936"/>
    <col min="1025" max="1032" width="0" style="936" hidden="1" customWidth="1"/>
    <col min="1033" max="1033" width="3.7109375" style="936" customWidth="1"/>
    <col min="1034" max="1034" width="3.85546875" style="936" customWidth="1"/>
    <col min="1035" max="1035" width="3.7109375" style="936" customWidth="1"/>
    <col min="1036" max="1036" width="12.7109375" style="936" customWidth="1"/>
    <col min="1037" max="1037" width="52.7109375" style="936" customWidth="1"/>
    <col min="1038" max="1041" width="0" style="936" hidden="1" customWidth="1"/>
    <col min="1042" max="1042" width="12.28515625" style="936" customWidth="1"/>
    <col min="1043" max="1043" width="6.42578125" style="936" customWidth="1"/>
    <col min="1044" max="1044" width="12.28515625" style="936" customWidth="1"/>
    <col min="1045" max="1045" width="0" style="936" hidden="1" customWidth="1"/>
    <col min="1046" max="1046" width="3.7109375" style="936" customWidth="1"/>
    <col min="1047" max="1047" width="11.140625" style="936" bestFit="1" customWidth="1"/>
    <col min="1048" max="1049" width="10.5703125" style="936"/>
    <col min="1050" max="1050" width="11.140625" style="936" customWidth="1"/>
    <col min="1051" max="1280" width="10.5703125" style="936"/>
    <col min="1281" max="1288" width="0" style="936" hidden="1" customWidth="1"/>
    <col min="1289" max="1289" width="3.7109375" style="936" customWidth="1"/>
    <col min="1290" max="1290" width="3.85546875" style="936" customWidth="1"/>
    <col min="1291" max="1291" width="3.7109375" style="936" customWidth="1"/>
    <col min="1292" max="1292" width="12.7109375" style="936" customWidth="1"/>
    <col min="1293" max="1293" width="52.7109375" style="936" customWidth="1"/>
    <col min="1294" max="1297" width="0" style="936" hidden="1" customWidth="1"/>
    <col min="1298" max="1298" width="12.28515625" style="936" customWidth="1"/>
    <col min="1299" max="1299" width="6.42578125" style="936" customWidth="1"/>
    <col min="1300" max="1300" width="12.28515625" style="936" customWidth="1"/>
    <col min="1301" max="1301" width="0" style="936" hidden="1" customWidth="1"/>
    <col min="1302" max="1302" width="3.7109375" style="936" customWidth="1"/>
    <col min="1303" max="1303" width="11.140625" style="936" bestFit="1" customWidth="1"/>
    <col min="1304" max="1305" width="10.5703125" style="936"/>
    <col min="1306" max="1306" width="11.140625" style="936" customWidth="1"/>
    <col min="1307" max="1536" width="10.5703125" style="936"/>
    <col min="1537" max="1544" width="0" style="936" hidden="1" customWidth="1"/>
    <col min="1545" max="1545" width="3.7109375" style="936" customWidth="1"/>
    <col min="1546" max="1546" width="3.85546875" style="936" customWidth="1"/>
    <col min="1547" max="1547" width="3.7109375" style="936" customWidth="1"/>
    <col min="1548" max="1548" width="12.7109375" style="936" customWidth="1"/>
    <col min="1549" max="1549" width="52.7109375" style="936" customWidth="1"/>
    <col min="1550" max="1553" width="0" style="936" hidden="1" customWidth="1"/>
    <col min="1554" max="1554" width="12.28515625" style="936" customWidth="1"/>
    <col min="1555" max="1555" width="6.42578125" style="936" customWidth="1"/>
    <col min="1556" max="1556" width="12.28515625" style="936" customWidth="1"/>
    <col min="1557" max="1557" width="0" style="936" hidden="1" customWidth="1"/>
    <col min="1558" max="1558" width="3.7109375" style="936" customWidth="1"/>
    <col min="1559" max="1559" width="11.140625" style="936" bestFit="1" customWidth="1"/>
    <col min="1560" max="1561" width="10.5703125" style="936"/>
    <col min="1562" max="1562" width="11.140625" style="936" customWidth="1"/>
    <col min="1563" max="1792" width="10.5703125" style="936"/>
    <col min="1793" max="1800" width="0" style="936" hidden="1" customWidth="1"/>
    <col min="1801" max="1801" width="3.7109375" style="936" customWidth="1"/>
    <col min="1802" max="1802" width="3.85546875" style="936" customWidth="1"/>
    <col min="1803" max="1803" width="3.7109375" style="936" customWidth="1"/>
    <col min="1804" max="1804" width="12.7109375" style="936" customWidth="1"/>
    <col min="1805" max="1805" width="52.7109375" style="936" customWidth="1"/>
    <col min="1806" max="1809" width="0" style="936" hidden="1" customWidth="1"/>
    <col min="1810" max="1810" width="12.28515625" style="936" customWidth="1"/>
    <col min="1811" max="1811" width="6.42578125" style="936" customWidth="1"/>
    <col min="1812" max="1812" width="12.28515625" style="936" customWidth="1"/>
    <col min="1813" max="1813" width="0" style="936" hidden="1" customWidth="1"/>
    <col min="1814" max="1814" width="3.7109375" style="936" customWidth="1"/>
    <col min="1815" max="1815" width="11.140625" style="936" bestFit="1" customWidth="1"/>
    <col min="1816" max="1817" width="10.5703125" style="936"/>
    <col min="1818" max="1818" width="11.140625" style="936" customWidth="1"/>
    <col min="1819" max="2048" width="10.5703125" style="936"/>
    <col min="2049" max="2056" width="0" style="936" hidden="1" customWidth="1"/>
    <col min="2057" max="2057" width="3.7109375" style="936" customWidth="1"/>
    <col min="2058" max="2058" width="3.85546875" style="936" customWidth="1"/>
    <col min="2059" max="2059" width="3.7109375" style="936" customWidth="1"/>
    <col min="2060" max="2060" width="12.7109375" style="936" customWidth="1"/>
    <col min="2061" max="2061" width="52.7109375" style="936" customWidth="1"/>
    <col min="2062" max="2065" width="0" style="936" hidden="1" customWidth="1"/>
    <col min="2066" max="2066" width="12.28515625" style="936" customWidth="1"/>
    <col min="2067" max="2067" width="6.42578125" style="936" customWidth="1"/>
    <col min="2068" max="2068" width="12.28515625" style="936" customWidth="1"/>
    <col min="2069" max="2069" width="0" style="936" hidden="1" customWidth="1"/>
    <col min="2070" max="2070" width="3.7109375" style="936" customWidth="1"/>
    <col min="2071" max="2071" width="11.140625" style="936" bestFit="1" customWidth="1"/>
    <col min="2072" max="2073" width="10.5703125" style="936"/>
    <col min="2074" max="2074" width="11.140625" style="936" customWidth="1"/>
    <col min="2075" max="2304" width="10.5703125" style="936"/>
    <col min="2305" max="2312" width="0" style="936" hidden="1" customWidth="1"/>
    <col min="2313" max="2313" width="3.7109375" style="936" customWidth="1"/>
    <col min="2314" max="2314" width="3.85546875" style="936" customWidth="1"/>
    <col min="2315" max="2315" width="3.7109375" style="936" customWidth="1"/>
    <col min="2316" max="2316" width="12.7109375" style="936" customWidth="1"/>
    <col min="2317" max="2317" width="52.7109375" style="936" customWidth="1"/>
    <col min="2318" max="2321" width="0" style="936" hidden="1" customWidth="1"/>
    <col min="2322" max="2322" width="12.28515625" style="936" customWidth="1"/>
    <col min="2323" max="2323" width="6.42578125" style="936" customWidth="1"/>
    <col min="2324" max="2324" width="12.28515625" style="936" customWidth="1"/>
    <col min="2325" max="2325" width="0" style="936" hidden="1" customWidth="1"/>
    <col min="2326" max="2326" width="3.7109375" style="936" customWidth="1"/>
    <col min="2327" max="2327" width="11.140625" style="936" bestFit="1" customWidth="1"/>
    <col min="2328" max="2329" width="10.5703125" style="936"/>
    <col min="2330" max="2330" width="11.140625" style="936" customWidth="1"/>
    <col min="2331" max="2560" width="10.5703125" style="936"/>
    <col min="2561" max="2568" width="0" style="936" hidden="1" customWidth="1"/>
    <col min="2569" max="2569" width="3.7109375" style="936" customWidth="1"/>
    <col min="2570" max="2570" width="3.85546875" style="936" customWidth="1"/>
    <col min="2571" max="2571" width="3.7109375" style="936" customWidth="1"/>
    <col min="2572" max="2572" width="12.7109375" style="936" customWidth="1"/>
    <col min="2573" max="2573" width="52.7109375" style="936" customWidth="1"/>
    <col min="2574" max="2577" width="0" style="936" hidden="1" customWidth="1"/>
    <col min="2578" max="2578" width="12.28515625" style="936" customWidth="1"/>
    <col min="2579" max="2579" width="6.42578125" style="936" customWidth="1"/>
    <col min="2580" max="2580" width="12.28515625" style="936" customWidth="1"/>
    <col min="2581" max="2581" width="0" style="936" hidden="1" customWidth="1"/>
    <col min="2582" max="2582" width="3.7109375" style="936" customWidth="1"/>
    <col min="2583" max="2583" width="11.140625" style="936" bestFit="1" customWidth="1"/>
    <col min="2584" max="2585" width="10.5703125" style="936"/>
    <col min="2586" max="2586" width="11.140625" style="936" customWidth="1"/>
    <col min="2587" max="2816" width="10.5703125" style="936"/>
    <col min="2817" max="2824" width="0" style="936" hidden="1" customWidth="1"/>
    <col min="2825" max="2825" width="3.7109375" style="936" customWidth="1"/>
    <col min="2826" max="2826" width="3.85546875" style="936" customWidth="1"/>
    <col min="2827" max="2827" width="3.7109375" style="936" customWidth="1"/>
    <col min="2828" max="2828" width="12.7109375" style="936" customWidth="1"/>
    <col min="2829" max="2829" width="52.7109375" style="936" customWidth="1"/>
    <col min="2830" max="2833" width="0" style="936" hidden="1" customWidth="1"/>
    <col min="2834" max="2834" width="12.28515625" style="936" customWidth="1"/>
    <col min="2835" max="2835" width="6.42578125" style="936" customWidth="1"/>
    <col min="2836" max="2836" width="12.28515625" style="936" customWidth="1"/>
    <col min="2837" max="2837" width="0" style="936" hidden="1" customWidth="1"/>
    <col min="2838" max="2838" width="3.7109375" style="936" customWidth="1"/>
    <col min="2839" max="2839" width="11.140625" style="936" bestFit="1" customWidth="1"/>
    <col min="2840" max="2841" width="10.5703125" style="936"/>
    <col min="2842" max="2842" width="11.140625" style="936" customWidth="1"/>
    <col min="2843" max="3072" width="10.5703125" style="936"/>
    <col min="3073" max="3080" width="0" style="936" hidden="1" customWidth="1"/>
    <col min="3081" max="3081" width="3.7109375" style="936" customWidth="1"/>
    <col min="3082" max="3082" width="3.85546875" style="936" customWidth="1"/>
    <col min="3083" max="3083" width="3.7109375" style="936" customWidth="1"/>
    <col min="3084" max="3084" width="12.7109375" style="936" customWidth="1"/>
    <col min="3085" max="3085" width="52.7109375" style="936" customWidth="1"/>
    <col min="3086" max="3089" width="0" style="936" hidden="1" customWidth="1"/>
    <col min="3090" max="3090" width="12.28515625" style="936" customWidth="1"/>
    <col min="3091" max="3091" width="6.42578125" style="936" customWidth="1"/>
    <col min="3092" max="3092" width="12.28515625" style="936" customWidth="1"/>
    <col min="3093" max="3093" width="0" style="936" hidden="1" customWidth="1"/>
    <col min="3094" max="3094" width="3.7109375" style="936" customWidth="1"/>
    <col min="3095" max="3095" width="11.140625" style="936" bestFit="1" customWidth="1"/>
    <col min="3096" max="3097" width="10.5703125" style="936"/>
    <col min="3098" max="3098" width="11.140625" style="936" customWidth="1"/>
    <col min="3099" max="3328" width="10.5703125" style="936"/>
    <col min="3329" max="3336" width="0" style="936" hidden="1" customWidth="1"/>
    <col min="3337" max="3337" width="3.7109375" style="936" customWidth="1"/>
    <col min="3338" max="3338" width="3.85546875" style="936" customWidth="1"/>
    <col min="3339" max="3339" width="3.7109375" style="936" customWidth="1"/>
    <col min="3340" max="3340" width="12.7109375" style="936" customWidth="1"/>
    <col min="3341" max="3341" width="52.7109375" style="936" customWidth="1"/>
    <col min="3342" max="3345" width="0" style="936" hidden="1" customWidth="1"/>
    <col min="3346" max="3346" width="12.28515625" style="936" customWidth="1"/>
    <col min="3347" max="3347" width="6.42578125" style="936" customWidth="1"/>
    <col min="3348" max="3348" width="12.28515625" style="936" customWidth="1"/>
    <col min="3349" max="3349" width="0" style="936" hidden="1" customWidth="1"/>
    <col min="3350" max="3350" width="3.7109375" style="936" customWidth="1"/>
    <col min="3351" max="3351" width="11.140625" style="936" bestFit="1" customWidth="1"/>
    <col min="3352" max="3353" width="10.5703125" style="936"/>
    <col min="3354" max="3354" width="11.140625" style="936" customWidth="1"/>
    <col min="3355" max="3584" width="10.5703125" style="936"/>
    <col min="3585" max="3592" width="0" style="936" hidden="1" customWidth="1"/>
    <col min="3593" max="3593" width="3.7109375" style="936" customWidth="1"/>
    <col min="3594" max="3594" width="3.85546875" style="936" customWidth="1"/>
    <col min="3595" max="3595" width="3.7109375" style="936" customWidth="1"/>
    <col min="3596" max="3596" width="12.7109375" style="936" customWidth="1"/>
    <col min="3597" max="3597" width="52.7109375" style="936" customWidth="1"/>
    <col min="3598" max="3601" width="0" style="936" hidden="1" customWidth="1"/>
    <col min="3602" max="3602" width="12.28515625" style="936" customWidth="1"/>
    <col min="3603" max="3603" width="6.42578125" style="936" customWidth="1"/>
    <col min="3604" max="3604" width="12.28515625" style="936" customWidth="1"/>
    <col min="3605" max="3605" width="0" style="936" hidden="1" customWidth="1"/>
    <col min="3606" max="3606" width="3.7109375" style="936" customWidth="1"/>
    <col min="3607" max="3607" width="11.140625" style="936" bestFit="1" customWidth="1"/>
    <col min="3608" max="3609" width="10.5703125" style="936"/>
    <col min="3610" max="3610" width="11.140625" style="936" customWidth="1"/>
    <col min="3611" max="3840" width="10.5703125" style="936"/>
    <col min="3841" max="3848" width="0" style="936" hidden="1" customWidth="1"/>
    <col min="3849" max="3849" width="3.7109375" style="936" customWidth="1"/>
    <col min="3850" max="3850" width="3.85546875" style="936" customWidth="1"/>
    <col min="3851" max="3851" width="3.7109375" style="936" customWidth="1"/>
    <col min="3852" max="3852" width="12.7109375" style="936" customWidth="1"/>
    <col min="3853" max="3853" width="52.7109375" style="936" customWidth="1"/>
    <col min="3854" max="3857" width="0" style="936" hidden="1" customWidth="1"/>
    <col min="3858" max="3858" width="12.28515625" style="936" customWidth="1"/>
    <col min="3859" max="3859" width="6.42578125" style="936" customWidth="1"/>
    <col min="3860" max="3860" width="12.28515625" style="936" customWidth="1"/>
    <col min="3861" max="3861" width="0" style="936" hidden="1" customWidth="1"/>
    <col min="3862" max="3862" width="3.7109375" style="936" customWidth="1"/>
    <col min="3863" max="3863" width="11.140625" style="936" bestFit="1" customWidth="1"/>
    <col min="3864" max="3865" width="10.5703125" style="936"/>
    <col min="3866" max="3866" width="11.140625" style="936" customWidth="1"/>
    <col min="3867" max="4096" width="10.5703125" style="936"/>
    <col min="4097" max="4104" width="0" style="936" hidden="1" customWidth="1"/>
    <col min="4105" max="4105" width="3.7109375" style="936" customWidth="1"/>
    <col min="4106" max="4106" width="3.85546875" style="936" customWidth="1"/>
    <col min="4107" max="4107" width="3.7109375" style="936" customWidth="1"/>
    <col min="4108" max="4108" width="12.7109375" style="936" customWidth="1"/>
    <col min="4109" max="4109" width="52.7109375" style="936" customWidth="1"/>
    <col min="4110" max="4113" width="0" style="936" hidden="1" customWidth="1"/>
    <col min="4114" max="4114" width="12.28515625" style="936" customWidth="1"/>
    <col min="4115" max="4115" width="6.42578125" style="936" customWidth="1"/>
    <col min="4116" max="4116" width="12.28515625" style="936" customWidth="1"/>
    <col min="4117" max="4117" width="0" style="936" hidden="1" customWidth="1"/>
    <col min="4118" max="4118" width="3.7109375" style="936" customWidth="1"/>
    <col min="4119" max="4119" width="11.140625" style="936" bestFit="1" customWidth="1"/>
    <col min="4120" max="4121" width="10.5703125" style="936"/>
    <col min="4122" max="4122" width="11.140625" style="936" customWidth="1"/>
    <col min="4123" max="4352" width="10.5703125" style="936"/>
    <col min="4353" max="4360" width="0" style="936" hidden="1" customWidth="1"/>
    <col min="4361" max="4361" width="3.7109375" style="936" customWidth="1"/>
    <col min="4362" max="4362" width="3.85546875" style="936" customWidth="1"/>
    <col min="4363" max="4363" width="3.7109375" style="936" customWidth="1"/>
    <col min="4364" max="4364" width="12.7109375" style="936" customWidth="1"/>
    <col min="4365" max="4365" width="52.7109375" style="936" customWidth="1"/>
    <col min="4366" max="4369" width="0" style="936" hidden="1" customWidth="1"/>
    <col min="4370" max="4370" width="12.28515625" style="936" customWidth="1"/>
    <col min="4371" max="4371" width="6.42578125" style="936" customWidth="1"/>
    <col min="4372" max="4372" width="12.28515625" style="936" customWidth="1"/>
    <col min="4373" max="4373" width="0" style="936" hidden="1" customWidth="1"/>
    <col min="4374" max="4374" width="3.7109375" style="936" customWidth="1"/>
    <col min="4375" max="4375" width="11.140625" style="936" bestFit="1" customWidth="1"/>
    <col min="4376" max="4377" width="10.5703125" style="936"/>
    <col min="4378" max="4378" width="11.140625" style="936" customWidth="1"/>
    <col min="4379" max="4608" width="10.5703125" style="936"/>
    <col min="4609" max="4616" width="0" style="936" hidden="1" customWidth="1"/>
    <col min="4617" max="4617" width="3.7109375" style="936" customWidth="1"/>
    <col min="4618" max="4618" width="3.85546875" style="936" customWidth="1"/>
    <col min="4619" max="4619" width="3.7109375" style="936" customWidth="1"/>
    <col min="4620" max="4620" width="12.7109375" style="936" customWidth="1"/>
    <col min="4621" max="4621" width="52.7109375" style="936" customWidth="1"/>
    <col min="4622" max="4625" width="0" style="936" hidden="1" customWidth="1"/>
    <col min="4626" max="4626" width="12.28515625" style="936" customWidth="1"/>
    <col min="4627" max="4627" width="6.42578125" style="936" customWidth="1"/>
    <col min="4628" max="4628" width="12.28515625" style="936" customWidth="1"/>
    <col min="4629" max="4629" width="0" style="936" hidden="1" customWidth="1"/>
    <col min="4630" max="4630" width="3.7109375" style="936" customWidth="1"/>
    <col min="4631" max="4631" width="11.140625" style="936" bestFit="1" customWidth="1"/>
    <col min="4632" max="4633" width="10.5703125" style="936"/>
    <col min="4634" max="4634" width="11.140625" style="936" customWidth="1"/>
    <col min="4635" max="4864" width="10.5703125" style="936"/>
    <col min="4865" max="4872" width="0" style="936" hidden="1" customWidth="1"/>
    <col min="4873" max="4873" width="3.7109375" style="936" customWidth="1"/>
    <col min="4874" max="4874" width="3.85546875" style="936" customWidth="1"/>
    <col min="4875" max="4875" width="3.7109375" style="936" customWidth="1"/>
    <col min="4876" max="4876" width="12.7109375" style="936" customWidth="1"/>
    <col min="4877" max="4877" width="52.7109375" style="936" customWidth="1"/>
    <col min="4878" max="4881" width="0" style="936" hidden="1" customWidth="1"/>
    <col min="4882" max="4882" width="12.28515625" style="936" customWidth="1"/>
    <col min="4883" max="4883" width="6.42578125" style="936" customWidth="1"/>
    <col min="4884" max="4884" width="12.28515625" style="936" customWidth="1"/>
    <col min="4885" max="4885" width="0" style="936" hidden="1" customWidth="1"/>
    <col min="4886" max="4886" width="3.7109375" style="936" customWidth="1"/>
    <col min="4887" max="4887" width="11.140625" style="936" bestFit="1" customWidth="1"/>
    <col min="4888" max="4889" width="10.5703125" style="936"/>
    <col min="4890" max="4890" width="11.140625" style="936" customWidth="1"/>
    <col min="4891" max="5120" width="10.5703125" style="936"/>
    <col min="5121" max="5128" width="0" style="936" hidden="1" customWidth="1"/>
    <col min="5129" max="5129" width="3.7109375" style="936" customWidth="1"/>
    <col min="5130" max="5130" width="3.85546875" style="936" customWidth="1"/>
    <col min="5131" max="5131" width="3.7109375" style="936" customWidth="1"/>
    <col min="5132" max="5132" width="12.7109375" style="936" customWidth="1"/>
    <col min="5133" max="5133" width="52.7109375" style="936" customWidth="1"/>
    <col min="5134" max="5137" width="0" style="936" hidden="1" customWidth="1"/>
    <col min="5138" max="5138" width="12.28515625" style="936" customWidth="1"/>
    <col min="5139" max="5139" width="6.42578125" style="936" customWidth="1"/>
    <col min="5140" max="5140" width="12.28515625" style="936" customWidth="1"/>
    <col min="5141" max="5141" width="0" style="936" hidden="1" customWidth="1"/>
    <col min="5142" max="5142" width="3.7109375" style="936" customWidth="1"/>
    <col min="5143" max="5143" width="11.140625" style="936" bestFit="1" customWidth="1"/>
    <col min="5144" max="5145" width="10.5703125" style="936"/>
    <col min="5146" max="5146" width="11.140625" style="936" customWidth="1"/>
    <col min="5147" max="5376" width="10.5703125" style="936"/>
    <col min="5377" max="5384" width="0" style="936" hidden="1" customWidth="1"/>
    <col min="5385" max="5385" width="3.7109375" style="936" customWidth="1"/>
    <col min="5386" max="5386" width="3.85546875" style="936" customWidth="1"/>
    <col min="5387" max="5387" width="3.7109375" style="936" customWidth="1"/>
    <col min="5388" max="5388" width="12.7109375" style="936" customWidth="1"/>
    <col min="5389" max="5389" width="52.7109375" style="936" customWidth="1"/>
    <col min="5390" max="5393" width="0" style="936" hidden="1" customWidth="1"/>
    <col min="5394" max="5394" width="12.28515625" style="936" customWidth="1"/>
    <col min="5395" max="5395" width="6.42578125" style="936" customWidth="1"/>
    <col min="5396" max="5396" width="12.28515625" style="936" customWidth="1"/>
    <col min="5397" max="5397" width="0" style="936" hidden="1" customWidth="1"/>
    <col min="5398" max="5398" width="3.7109375" style="936" customWidth="1"/>
    <col min="5399" max="5399" width="11.140625" style="936" bestFit="1" customWidth="1"/>
    <col min="5400" max="5401" width="10.5703125" style="936"/>
    <col min="5402" max="5402" width="11.140625" style="936" customWidth="1"/>
    <col min="5403" max="5632" width="10.5703125" style="936"/>
    <col min="5633" max="5640" width="0" style="936" hidden="1" customWidth="1"/>
    <col min="5641" max="5641" width="3.7109375" style="936" customWidth="1"/>
    <col min="5642" max="5642" width="3.85546875" style="936" customWidth="1"/>
    <col min="5643" max="5643" width="3.7109375" style="936" customWidth="1"/>
    <col min="5644" max="5644" width="12.7109375" style="936" customWidth="1"/>
    <col min="5645" max="5645" width="52.7109375" style="936" customWidth="1"/>
    <col min="5646" max="5649" width="0" style="936" hidden="1" customWidth="1"/>
    <col min="5650" max="5650" width="12.28515625" style="936" customWidth="1"/>
    <col min="5651" max="5651" width="6.42578125" style="936" customWidth="1"/>
    <col min="5652" max="5652" width="12.28515625" style="936" customWidth="1"/>
    <col min="5653" max="5653" width="0" style="936" hidden="1" customWidth="1"/>
    <col min="5654" max="5654" width="3.7109375" style="936" customWidth="1"/>
    <col min="5655" max="5655" width="11.140625" style="936" bestFit="1" customWidth="1"/>
    <col min="5656" max="5657" width="10.5703125" style="936"/>
    <col min="5658" max="5658" width="11.140625" style="936" customWidth="1"/>
    <col min="5659" max="5888" width="10.5703125" style="936"/>
    <col min="5889" max="5896" width="0" style="936" hidden="1" customWidth="1"/>
    <col min="5897" max="5897" width="3.7109375" style="936" customWidth="1"/>
    <col min="5898" max="5898" width="3.85546875" style="936" customWidth="1"/>
    <col min="5899" max="5899" width="3.7109375" style="936" customWidth="1"/>
    <col min="5900" max="5900" width="12.7109375" style="936" customWidth="1"/>
    <col min="5901" max="5901" width="52.7109375" style="936" customWidth="1"/>
    <col min="5902" max="5905" width="0" style="936" hidden="1" customWidth="1"/>
    <col min="5906" max="5906" width="12.28515625" style="936" customWidth="1"/>
    <col min="5907" max="5907" width="6.42578125" style="936" customWidth="1"/>
    <col min="5908" max="5908" width="12.28515625" style="936" customWidth="1"/>
    <col min="5909" max="5909" width="0" style="936" hidden="1" customWidth="1"/>
    <col min="5910" max="5910" width="3.7109375" style="936" customWidth="1"/>
    <col min="5911" max="5911" width="11.140625" style="936" bestFit="1" customWidth="1"/>
    <col min="5912" max="5913" width="10.5703125" style="936"/>
    <col min="5914" max="5914" width="11.140625" style="936" customWidth="1"/>
    <col min="5915" max="6144" width="10.5703125" style="936"/>
    <col min="6145" max="6152" width="0" style="936" hidden="1" customWidth="1"/>
    <col min="6153" max="6153" width="3.7109375" style="936" customWidth="1"/>
    <col min="6154" max="6154" width="3.85546875" style="936" customWidth="1"/>
    <col min="6155" max="6155" width="3.7109375" style="936" customWidth="1"/>
    <col min="6156" max="6156" width="12.7109375" style="936" customWidth="1"/>
    <col min="6157" max="6157" width="52.7109375" style="936" customWidth="1"/>
    <col min="6158" max="6161" width="0" style="936" hidden="1" customWidth="1"/>
    <col min="6162" max="6162" width="12.28515625" style="936" customWidth="1"/>
    <col min="6163" max="6163" width="6.42578125" style="936" customWidth="1"/>
    <col min="6164" max="6164" width="12.28515625" style="936" customWidth="1"/>
    <col min="6165" max="6165" width="0" style="936" hidden="1" customWidth="1"/>
    <col min="6166" max="6166" width="3.7109375" style="936" customWidth="1"/>
    <col min="6167" max="6167" width="11.140625" style="936" bestFit="1" customWidth="1"/>
    <col min="6168" max="6169" width="10.5703125" style="936"/>
    <col min="6170" max="6170" width="11.140625" style="936" customWidth="1"/>
    <col min="6171" max="6400" width="10.5703125" style="936"/>
    <col min="6401" max="6408" width="0" style="936" hidden="1" customWidth="1"/>
    <col min="6409" max="6409" width="3.7109375" style="936" customWidth="1"/>
    <col min="6410" max="6410" width="3.85546875" style="936" customWidth="1"/>
    <col min="6411" max="6411" width="3.7109375" style="936" customWidth="1"/>
    <col min="6412" max="6412" width="12.7109375" style="936" customWidth="1"/>
    <col min="6413" max="6413" width="52.7109375" style="936" customWidth="1"/>
    <col min="6414" max="6417" width="0" style="936" hidden="1" customWidth="1"/>
    <col min="6418" max="6418" width="12.28515625" style="936" customWidth="1"/>
    <col min="6419" max="6419" width="6.42578125" style="936" customWidth="1"/>
    <col min="6420" max="6420" width="12.28515625" style="936" customWidth="1"/>
    <col min="6421" max="6421" width="0" style="936" hidden="1" customWidth="1"/>
    <col min="6422" max="6422" width="3.7109375" style="936" customWidth="1"/>
    <col min="6423" max="6423" width="11.140625" style="936" bestFit="1" customWidth="1"/>
    <col min="6424" max="6425" width="10.5703125" style="936"/>
    <col min="6426" max="6426" width="11.140625" style="936" customWidth="1"/>
    <col min="6427" max="6656" width="10.5703125" style="936"/>
    <col min="6657" max="6664" width="0" style="936" hidden="1" customWidth="1"/>
    <col min="6665" max="6665" width="3.7109375" style="936" customWidth="1"/>
    <col min="6666" max="6666" width="3.85546875" style="936" customWidth="1"/>
    <col min="6667" max="6667" width="3.7109375" style="936" customWidth="1"/>
    <col min="6668" max="6668" width="12.7109375" style="936" customWidth="1"/>
    <col min="6669" max="6669" width="52.7109375" style="936" customWidth="1"/>
    <col min="6670" max="6673" width="0" style="936" hidden="1" customWidth="1"/>
    <col min="6674" max="6674" width="12.28515625" style="936" customWidth="1"/>
    <col min="6675" max="6675" width="6.42578125" style="936" customWidth="1"/>
    <col min="6676" max="6676" width="12.28515625" style="936" customWidth="1"/>
    <col min="6677" max="6677" width="0" style="936" hidden="1" customWidth="1"/>
    <col min="6678" max="6678" width="3.7109375" style="936" customWidth="1"/>
    <col min="6679" max="6679" width="11.140625" style="936" bestFit="1" customWidth="1"/>
    <col min="6680" max="6681" width="10.5703125" style="936"/>
    <col min="6682" max="6682" width="11.140625" style="936" customWidth="1"/>
    <col min="6683" max="6912" width="10.5703125" style="936"/>
    <col min="6913" max="6920" width="0" style="936" hidden="1" customWidth="1"/>
    <col min="6921" max="6921" width="3.7109375" style="936" customWidth="1"/>
    <col min="6922" max="6922" width="3.85546875" style="936" customWidth="1"/>
    <col min="6923" max="6923" width="3.7109375" style="936" customWidth="1"/>
    <col min="6924" max="6924" width="12.7109375" style="936" customWidth="1"/>
    <col min="6925" max="6925" width="52.7109375" style="936" customWidth="1"/>
    <col min="6926" max="6929" width="0" style="936" hidden="1" customWidth="1"/>
    <col min="6930" max="6930" width="12.28515625" style="936" customWidth="1"/>
    <col min="6931" max="6931" width="6.42578125" style="936" customWidth="1"/>
    <col min="6932" max="6932" width="12.28515625" style="936" customWidth="1"/>
    <col min="6933" max="6933" width="0" style="936" hidden="1" customWidth="1"/>
    <col min="6934" max="6934" width="3.7109375" style="936" customWidth="1"/>
    <col min="6935" max="6935" width="11.140625" style="936" bestFit="1" customWidth="1"/>
    <col min="6936" max="6937" width="10.5703125" style="936"/>
    <col min="6938" max="6938" width="11.140625" style="936" customWidth="1"/>
    <col min="6939" max="7168" width="10.5703125" style="936"/>
    <col min="7169" max="7176" width="0" style="936" hidden="1" customWidth="1"/>
    <col min="7177" max="7177" width="3.7109375" style="936" customWidth="1"/>
    <col min="7178" max="7178" width="3.85546875" style="936" customWidth="1"/>
    <col min="7179" max="7179" width="3.7109375" style="936" customWidth="1"/>
    <col min="7180" max="7180" width="12.7109375" style="936" customWidth="1"/>
    <col min="7181" max="7181" width="52.7109375" style="936" customWidth="1"/>
    <col min="7182" max="7185" width="0" style="936" hidden="1" customWidth="1"/>
    <col min="7186" max="7186" width="12.28515625" style="936" customWidth="1"/>
    <col min="7187" max="7187" width="6.42578125" style="936" customWidth="1"/>
    <col min="7188" max="7188" width="12.28515625" style="936" customWidth="1"/>
    <col min="7189" max="7189" width="0" style="936" hidden="1" customWidth="1"/>
    <col min="7190" max="7190" width="3.7109375" style="936" customWidth="1"/>
    <col min="7191" max="7191" width="11.140625" style="936" bestFit="1" customWidth="1"/>
    <col min="7192" max="7193" width="10.5703125" style="936"/>
    <col min="7194" max="7194" width="11.140625" style="936" customWidth="1"/>
    <col min="7195" max="7424" width="10.5703125" style="936"/>
    <col min="7425" max="7432" width="0" style="936" hidden="1" customWidth="1"/>
    <col min="7433" max="7433" width="3.7109375" style="936" customWidth="1"/>
    <col min="7434" max="7434" width="3.85546875" style="936" customWidth="1"/>
    <col min="7435" max="7435" width="3.7109375" style="936" customWidth="1"/>
    <col min="7436" max="7436" width="12.7109375" style="936" customWidth="1"/>
    <col min="7437" max="7437" width="52.7109375" style="936" customWidth="1"/>
    <col min="7438" max="7441" width="0" style="936" hidden="1" customWidth="1"/>
    <col min="7442" max="7442" width="12.28515625" style="936" customWidth="1"/>
    <col min="7443" max="7443" width="6.42578125" style="936" customWidth="1"/>
    <col min="7444" max="7444" width="12.28515625" style="936" customWidth="1"/>
    <col min="7445" max="7445" width="0" style="936" hidden="1" customWidth="1"/>
    <col min="7446" max="7446" width="3.7109375" style="936" customWidth="1"/>
    <col min="7447" max="7447" width="11.140625" style="936" bestFit="1" customWidth="1"/>
    <col min="7448" max="7449" width="10.5703125" style="936"/>
    <col min="7450" max="7450" width="11.140625" style="936" customWidth="1"/>
    <col min="7451" max="7680" width="10.5703125" style="936"/>
    <col min="7681" max="7688" width="0" style="936" hidden="1" customWidth="1"/>
    <col min="7689" max="7689" width="3.7109375" style="936" customWidth="1"/>
    <col min="7690" max="7690" width="3.85546875" style="936" customWidth="1"/>
    <col min="7691" max="7691" width="3.7109375" style="936" customWidth="1"/>
    <col min="7692" max="7692" width="12.7109375" style="936" customWidth="1"/>
    <col min="7693" max="7693" width="52.7109375" style="936" customWidth="1"/>
    <col min="7694" max="7697" width="0" style="936" hidden="1" customWidth="1"/>
    <col min="7698" max="7698" width="12.28515625" style="936" customWidth="1"/>
    <col min="7699" max="7699" width="6.42578125" style="936" customWidth="1"/>
    <col min="7700" max="7700" width="12.28515625" style="936" customWidth="1"/>
    <col min="7701" max="7701" width="0" style="936" hidden="1" customWidth="1"/>
    <col min="7702" max="7702" width="3.7109375" style="936" customWidth="1"/>
    <col min="7703" max="7703" width="11.140625" style="936" bestFit="1" customWidth="1"/>
    <col min="7704" max="7705" width="10.5703125" style="936"/>
    <col min="7706" max="7706" width="11.140625" style="936" customWidth="1"/>
    <col min="7707" max="7936" width="10.5703125" style="936"/>
    <col min="7937" max="7944" width="0" style="936" hidden="1" customWidth="1"/>
    <col min="7945" max="7945" width="3.7109375" style="936" customWidth="1"/>
    <col min="7946" max="7946" width="3.85546875" style="936" customWidth="1"/>
    <col min="7947" max="7947" width="3.7109375" style="936" customWidth="1"/>
    <col min="7948" max="7948" width="12.7109375" style="936" customWidth="1"/>
    <col min="7949" max="7949" width="52.7109375" style="936" customWidth="1"/>
    <col min="7950" max="7953" width="0" style="936" hidden="1" customWidth="1"/>
    <col min="7954" max="7954" width="12.28515625" style="936" customWidth="1"/>
    <col min="7955" max="7955" width="6.42578125" style="936" customWidth="1"/>
    <col min="7956" max="7956" width="12.28515625" style="936" customWidth="1"/>
    <col min="7957" max="7957" width="0" style="936" hidden="1" customWidth="1"/>
    <col min="7958" max="7958" width="3.7109375" style="936" customWidth="1"/>
    <col min="7959" max="7959" width="11.140625" style="936" bestFit="1" customWidth="1"/>
    <col min="7960" max="7961" width="10.5703125" style="936"/>
    <col min="7962" max="7962" width="11.140625" style="936" customWidth="1"/>
    <col min="7963" max="8192" width="10.5703125" style="936"/>
    <col min="8193" max="8200" width="0" style="936" hidden="1" customWidth="1"/>
    <col min="8201" max="8201" width="3.7109375" style="936" customWidth="1"/>
    <col min="8202" max="8202" width="3.85546875" style="936" customWidth="1"/>
    <col min="8203" max="8203" width="3.7109375" style="936" customWidth="1"/>
    <col min="8204" max="8204" width="12.7109375" style="936" customWidth="1"/>
    <col min="8205" max="8205" width="52.7109375" style="936" customWidth="1"/>
    <col min="8206" max="8209" width="0" style="936" hidden="1" customWidth="1"/>
    <col min="8210" max="8210" width="12.28515625" style="936" customWidth="1"/>
    <col min="8211" max="8211" width="6.42578125" style="936" customWidth="1"/>
    <col min="8212" max="8212" width="12.28515625" style="936" customWidth="1"/>
    <col min="8213" max="8213" width="0" style="936" hidden="1" customWidth="1"/>
    <col min="8214" max="8214" width="3.7109375" style="936" customWidth="1"/>
    <col min="8215" max="8215" width="11.140625" style="936" bestFit="1" customWidth="1"/>
    <col min="8216" max="8217" width="10.5703125" style="936"/>
    <col min="8218" max="8218" width="11.140625" style="936" customWidth="1"/>
    <col min="8219" max="8448" width="10.5703125" style="936"/>
    <col min="8449" max="8456" width="0" style="936" hidden="1" customWidth="1"/>
    <col min="8457" max="8457" width="3.7109375" style="936" customWidth="1"/>
    <col min="8458" max="8458" width="3.85546875" style="936" customWidth="1"/>
    <col min="8459" max="8459" width="3.7109375" style="936" customWidth="1"/>
    <col min="8460" max="8460" width="12.7109375" style="936" customWidth="1"/>
    <col min="8461" max="8461" width="52.7109375" style="936" customWidth="1"/>
    <col min="8462" max="8465" width="0" style="936" hidden="1" customWidth="1"/>
    <col min="8466" max="8466" width="12.28515625" style="936" customWidth="1"/>
    <col min="8467" max="8467" width="6.42578125" style="936" customWidth="1"/>
    <col min="8468" max="8468" width="12.28515625" style="936" customWidth="1"/>
    <col min="8469" max="8469" width="0" style="936" hidden="1" customWidth="1"/>
    <col min="8470" max="8470" width="3.7109375" style="936" customWidth="1"/>
    <col min="8471" max="8471" width="11.140625" style="936" bestFit="1" customWidth="1"/>
    <col min="8472" max="8473" width="10.5703125" style="936"/>
    <col min="8474" max="8474" width="11.140625" style="936" customWidth="1"/>
    <col min="8475" max="8704" width="10.5703125" style="936"/>
    <col min="8705" max="8712" width="0" style="936" hidden="1" customWidth="1"/>
    <col min="8713" max="8713" width="3.7109375" style="936" customWidth="1"/>
    <col min="8714" max="8714" width="3.85546875" style="936" customWidth="1"/>
    <col min="8715" max="8715" width="3.7109375" style="936" customWidth="1"/>
    <col min="8716" max="8716" width="12.7109375" style="936" customWidth="1"/>
    <col min="8717" max="8717" width="52.7109375" style="936" customWidth="1"/>
    <col min="8718" max="8721" width="0" style="936" hidden="1" customWidth="1"/>
    <col min="8722" max="8722" width="12.28515625" style="936" customWidth="1"/>
    <col min="8723" max="8723" width="6.42578125" style="936" customWidth="1"/>
    <col min="8724" max="8724" width="12.28515625" style="936" customWidth="1"/>
    <col min="8725" max="8725" width="0" style="936" hidden="1" customWidth="1"/>
    <col min="8726" max="8726" width="3.7109375" style="936" customWidth="1"/>
    <col min="8727" max="8727" width="11.140625" style="936" bestFit="1" customWidth="1"/>
    <col min="8728" max="8729" width="10.5703125" style="936"/>
    <col min="8730" max="8730" width="11.140625" style="936" customWidth="1"/>
    <col min="8731" max="8960" width="10.5703125" style="936"/>
    <col min="8961" max="8968" width="0" style="936" hidden="1" customWidth="1"/>
    <col min="8969" max="8969" width="3.7109375" style="936" customWidth="1"/>
    <col min="8970" max="8970" width="3.85546875" style="936" customWidth="1"/>
    <col min="8971" max="8971" width="3.7109375" style="936" customWidth="1"/>
    <col min="8972" max="8972" width="12.7109375" style="936" customWidth="1"/>
    <col min="8973" max="8973" width="52.7109375" style="936" customWidth="1"/>
    <col min="8974" max="8977" width="0" style="936" hidden="1" customWidth="1"/>
    <col min="8978" max="8978" width="12.28515625" style="936" customWidth="1"/>
    <col min="8979" max="8979" width="6.42578125" style="936" customWidth="1"/>
    <col min="8980" max="8980" width="12.28515625" style="936" customWidth="1"/>
    <col min="8981" max="8981" width="0" style="936" hidden="1" customWidth="1"/>
    <col min="8982" max="8982" width="3.7109375" style="936" customWidth="1"/>
    <col min="8983" max="8983" width="11.140625" style="936" bestFit="1" customWidth="1"/>
    <col min="8984" max="8985" width="10.5703125" style="936"/>
    <col min="8986" max="8986" width="11.140625" style="936" customWidth="1"/>
    <col min="8987" max="9216" width="10.5703125" style="936"/>
    <col min="9217" max="9224" width="0" style="936" hidden="1" customWidth="1"/>
    <col min="9225" max="9225" width="3.7109375" style="936" customWidth="1"/>
    <col min="9226" max="9226" width="3.85546875" style="936" customWidth="1"/>
    <col min="9227" max="9227" width="3.7109375" style="936" customWidth="1"/>
    <col min="9228" max="9228" width="12.7109375" style="936" customWidth="1"/>
    <col min="9229" max="9229" width="52.7109375" style="936" customWidth="1"/>
    <col min="9230" max="9233" width="0" style="936" hidden="1" customWidth="1"/>
    <col min="9234" max="9234" width="12.28515625" style="936" customWidth="1"/>
    <col min="9235" max="9235" width="6.42578125" style="936" customWidth="1"/>
    <col min="9236" max="9236" width="12.28515625" style="936" customWidth="1"/>
    <col min="9237" max="9237" width="0" style="936" hidden="1" customWidth="1"/>
    <col min="9238" max="9238" width="3.7109375" style="936" customWidth="1"/>
    <col min="9239" max="9239" width="11.140625" style="936" bestFit="1" customWidth="1"/>
    <col min="9240" max="9241" width="10.5703125" style="936"/>
    <col min="9242" max="9242" width="11.140625" style="936" customWidth="1"/>
    <col min="9243" max="9472" width="10.5703125" style="936"/>
    <col min="9473" max="9480" width="0" style="936" hidden="1" customWidth="1"/>
    <col min="9481" max="9481" width="3.7109375" style="936" customWidth="1"/>
    <col min="9482" max="9482" width="3.85546875" style="936" customWidth="1"/>
    <col min="9483" max="9483" width="3.7109375" style="936" customWidth="1"/>
    <col min="9484" max="9484" width="12.7109375" style="936" customWidth="1"/>
    <col min="9485" max="9485" width="52.7109375" style="936" customWidth="1"/>
    <col min="9486" max="9489" width="0" style="936" hidden="1" customWidth="1"/>
    <col min="9490" max="9490" width="12.28515625" style="936" customWidth="1"/>
    <col min="9491" max="9491" width="6.42578125" style="936" customWidth="1"/>
    <col min="9492" max="9492" width="12.28515625" style="936" customWidth="1"/>
    <col min="9493" max="9493" width="0" style="936" hidden="1" customWidth="1"/>
    <col min="9494" max="9494" width="3.7109375" style="936" customWidth="1"/>
    <col min="9495" max="9495" width="11.140625" style="936" bestFit="1" customWidth="1"/>
    <col min="9496" max="9497" width="10.5703125" style="936"/>
    <col min="9498" max="9498" width="11.140625" style="936" customWidth="1"/>
    <col min="9499" max="9728" width="10.5703125" style="936"/>
    <col min="9729" max="9736" width="0" style="936" hidden="1" customWidth="1"/>
    <col min="9737" max="9737" width="3.7109375" style="936" customWidth="1"/>
    <col min="9738" max="9738" width="3.85546875" style="936" customWidth="1"/>
    <col min="9739" max="9739" width="3.7109375" style="936" customWidth="1"/>
    <col min="9740" max="9740" width="12.7109375" style="936" customWidth="1"/>
    <col min="9741" max="9741" width="52.7109375" style="936" customWidth="1"/>
    <col min="9742" max="9745" width="0" style="936" hidden="1" customWidth="1"/>
    <col min="9746" max="9746" width="12.28515625" style="936" customWidth="1"/>
    <col min="9747" max="9747" width="6.42578125" style="936" customWidth="1"/>
    <col min="9748" max="9748" width="12.28515625" style="936" customWidth="1"/>
    <col min="9749" max="9749" width="0" style="936" hidden="1" customWidth="1"/>
    <col min="9750" max="9750" width="3.7109375" style="936" customWidth="1"/>
    <col min="9751" max="9751" width="11.140625" style="936" bestFit="1" customWidth="1"/>
    <col min="9752" max="9753" width="10.5703125" style="936"/>
    <col min="9754" max="9754" width="11.140625" style="936" customWidth="1"/>
    <col min="9755" max="9984" width="10.5703125" style="936"/>
    <col min="9985" max="9992" width="0" style="936" hidden="1" customWidth="1"/>
    <col min="9993" max="9993" width="3.7109375" style="936" customWidth="1"/>
    <col min="9994" max="9994" width="3.85546875" style="936" customWidth="1"/>
    <col min="9995" max="9995" width="3.7109375" style="936" customWidth="1"/>
    <col min="9996" max="9996" width="12.7109375" style="936" customWidth="1"/>
    <col min="9997" max="9997" width="52.7109375" style="936" customWidth="1"/>
    <col min="9998" max="10001" width="0" style="936" hidden="1" customWidth="1"/>
    <col min="10002" max="10002" width="12.28515625" style="936" customWidth="1"/>
    <col min="10003" max="10003" width="6.42578125" style="936" customWidth="1"/>
    <col min="10004" max="10004" width="12.28515625" style="936" customWidth="1"/>
    <col min="10005" max="10005" width="0" style="936" hidden="1" customWidth="1"/>
    <col min="10006" max="10006" width="3.7109375" style="936" customWidth="1"/>
    <col min="10007" max="10007" width="11.140625" style="936" bestFit="1" customWidth="1"/>
    <col min="10008" max="10009" width="10.5703125" style="936"/>
    <col min="10010" max="10010" width="11.140625" style="936" customWidth="1"/>
    <col min="10011" max="10240" width="10.5703125" style="936"/>
    <col min="10241" max="10248" width="0" style="936" hidden="1" customWidth="1"/>
    <col min="10249" max="10249" width="3.7109375" style="936" customWidth="1"/>
    <col min="10250" max="10250" width="3.85546875" style="936" customWidth="1"/>
    <col min="10251" max="10251" width="3.7109375" style="936" customWidth="1"/>
    <col min="10252" max="10252" width="12.7109375" style="936" customWidth="1"/>
    <col min="10253" max="10253" width="52.7109375" style="936" customWidth="1"/>
    <col min="10254" max="10257" width="0" style="936" hidden="1" customWidth="1"/>
    <col min="10258" max="10258" width="12.28515625" style="936" customWidth="1"/>
    <col min="10259" max="10259" width="6.42578125" style="936" customWidth="1"/>
    <col min="10260" max="10260" width="12.28515625" style="936" customWidth="1"/>
    <col min="10261" max="10261" width="0" style="936" hidden="1" customWidth="1"/>
    <col min="10262" max="10262" width="3.7109375" style="936" customWidth="1"/>
    <col min="10263" max="10263" width="11.140625" style="936" bestFit="1" customWidth="1"/>
    <col min="10264" max="10265" width="10.5703125" style="936"/>
    <col min="10266" max="10266" width="11.140625" style="936" customWidth="1"/>
    <col min="10267" max="10496" width="10.5703125" style="936"/>
    <col min="10497" max="10504" width="0" style="936" hidden="1" customWidth="1"/>
    <col min="10505" max="10505" width="3.7109375" style="936" customWidth="1"/>
    <col min="10506" max="10506" width="3.85546875" style="936" customWidth="1"/>
    <col min="10507" max="10507" width="3.7109375" style="936" customWidth="1"/>
    <col min="10508" max="10508" width="12.7109375" style="936" customWidth="1"/>
    <col min="10509" max="10509" width="52.7109375" style="936" customWidth="1"/>
    <col min="10510" max="10513" width="0" style="936" hidden="1" customWidth="1"/>
    <col min="10514" max="10514" width="12.28515625" style="936" customWidth="1"/>
    <col min="10515" max="10515" width="6.42578125" style="936" customWidth="1"/>
    <col min="10516" max="10516" width="12.28515625" style="936" customWidth="1"/>
    <col min="10517" max="10517" width="0" style="936" hidden="1" customWidth="1"/>
    <col min="10518" max="10518" width="3.7109375" style="936" customWidth="1"/>
    <col min="10519" max="10519" width="11.140625" style="936" bestFit="1" customWidth="1"/>
    <col min="10520" max="10521" width="10.5703125" style="936"/>
    <col min="10522" max="10522" width="11.140625" style="936" customWidth="1"/>
    <col min="10523" max="10752" width="10.5703125" style="936"/>
    <col min="10753" max="10760" width="0" style="936" hidden="1" customWidth="1"/>
    <col min="10761" max="10761" width="3.7109375" style="936" customWidth="1"/>
    <col min="10762" max="10762" width="3.85546875" style="936" customWidth="1"/>
    <col min="10763" max="10763" width="3.7109375" style="936" customWidth="1"/>
    <col min="10764" max="10764" width="12.7109375" style="936" customWidth="1"/>
    <col min="10765" max="10765" width="52.7109375" style="936" customWidth="1"/>
    <col min="10766" max="10769" width="0" style="936" hidden="1" customWidth="1"/>
    <col min="10770" max="10770" width="12.28515625" style="936" customWidth="1"/>
    <col min="10771" max="10771" width="6.42578125" style="936" customWidth="1"/>
    <col min="10772" max="10772" width="12.28515625" style="936" customWidth="1"/>
    <col min="10773" max="10773" width="0" style="936" hidden="1" customWidth="1"/>
    <col min="10774" max="10774" width="3.7109375" style="936" customWidth="1"/>
    <col min="10775" max="10775" width="11.140625" style="936" bestFit="1" customWidth="1"/>
    <col min="10776" max="10777" width="10.5703125" style="936"/>
    <col min="10778" max="10778" width="11.140625" style="936" customWidth="1"/>
    <col min="10779" max="11008" width="10.5703125" style="936"/>
    <col min="11009" max="11016" width="0" style="936" hidden="1" customWidth="1"/>
    <col min="11017" max="11017" width="3.7109375" style="936" customWidth="1"/>
    <col min="11018" max="11018" width="3.85546875" style="936" customWidth="1"/>
    <col min="11019" max="11019" width="3.7109375" style="936" customWidth="1"/>
    <col min="11020" max="11020" width="12.7109375" style="936" customWidth="1"/>
    <col min="11021" max="11021" width="52.7109375" style="936" customWidth="1"/>
    <col min="11022" max="11025" width="0" style="936" hidden="1" customWidth="1"/>
    <col min="11026" max="11026" width="12.28515625" style="936" customWidth="1"/>
    <col min="11027" max="11027" width="6.42578125" style="936" customWidth="1"/>
    <col min="11028" max="11028" width="12.28515625" style="936" customWidth="1"/>
    <col min="11029" max="11029" width="0" style="936" hidden="1" customWidth="1"/>
    <col min="11030" max="11030" width="3.7109375" style="936" customWidth="1"/>
    <col min="11031" max="11031" width="11.140625" style="936" bestFit="1" customWidth="1"/>
    <col min="11032" max="11033" width="10.5703125" style="936"/>
    <col min="11034" max="11034" width="11.140625" style="936" customWidth="1"/>
    <col min="11035" max="11264" width="10.5703125" style="936"/>
    <col min="11265" max="11272" width="0" style="936" hidden="1" customWidth="1"/>
    <col min="11273" max="11273" width="3.7109375" style="936" customWidth="1"/>
    <col min="11274" max="11274" width="3.85546875" style="936" customWidth="1"/>
    <col min="11275" max="11275" width="3.7109375" style="936" customWidth="1"/>
    <col min="11276" max="11276" width="12.7109375" style="936" customWidth="1"/>
    <col min="11277" max="11277" width="52.7109375" style="936" customWidth="1"/>
    <col min="11278" max="11281" width="0" style="936" hidden="1" customWidth="1"/>
    <col min="11282" max="11282" width="12.28515625" style="936" customWidth="1"/>
    <col min="11283" max="11283" width="6.42578125" style="936" customWidth="1"/>
    <col min="11284" max="11284" width="12.28515625" style="936" customWidth="1"/>
    <col min="11285" max="11285" width="0" style="936" hidden="1" customWidth="1"/>
    <col min="11286" max="11286" width="3.7109375" style="936" customWidth="1"/>
    <col min="11287" max="11287" width="11.140625" style="936" bestFit="1" customWidth="1"/>
    <col min="11288" max="11289" width="10.5703125" style="936"/>
    <col min="11290" max="11290" width="11.140625" style="936" customWidth="1"/>
    <col min="11291" max="11520" width="10.5703125" style="936"/>
    <col min="11521" max="11528" width="0" style="936" hidden="1" customWidth="1"/>
    <col min="11529" max="11529" width="3.7109375" style="936" customWidth="1"/>
    <col min="11530" max="11530" width="3.85546875" style="936" customWidth="1"/>
    <col min="11531" max="11531" width="3.7109375" style="936" customWidth="1"/>
    <col min="11532" max="11532" width="12.7109375" style="936" customWidth="1"/>
    <col min="11533" max="11533" width="52.7109375" style="936" customWidth="1"/>
    <col min="11534" max="11537" width="0" style="936" hidden="1" customWidth="1"/>
    <col min="11538" max="11538" width="12.28515625" style="936" customWidth="1"/>
    <col min="11539" max="11539" width="6.42578125" style="936" customWidth="1"/>
    <col min="11540" max="11540" width="12.28515625" style="936" customWidth="1"/>
    <col min="11541" max="11541" width="0" style="936" hidden="1" customWidth="1"/>
    <col min="11542" max="11542" width="3.7109375" style="936" customWidth="1"/>
    <col min="11543" max="11543" width="11.140625" style="936" bestFit="1" customWidth="1"/>
    <col min="11544" max="11545" width="10.5703125" style="936"/>
    <col min="11546" max="11546" width="11.140625" style="936" customWidth="1"/>
    <col min="11547" max="11776" width="10.5703125" style="936"/>
    <col min="11777" max="11784" width="0" style="936" hidden="1" customWidth="1"/>
    <col min="11785" max="11785" width="3.7109375" style="936" customWidth="1"/>
    <col min="11786" max="11786" width="3.85546875" style="936" customWidth="1"/>
    <col min="11787" max="11787" width="3.7109375" style="936" customWidth="1"/>
    <col min="11788" max="11788" width="12.7109375" style="936" customWidth="1"/>
    <col min="11789" max="11789" width="52.7109375" style="936" customWidth="1"/>
    <col min="11790" max="11793" width="0" style="936" hidden="1" customWidth="1"/>
    <col min="11794" max="11794" width="12.28515625" style="936" customWidth="1"/>
    <col min="11795" max="11795" width="6.42578125" style="936" customWidth="1"/>
    <col min="11796" max="11796" width="12.28515625" style="936" customWidth="1"/>
    <col min="11797" max="11797" width="0" style="936" hidden="1" customWidth="1"/>
    <col min="11798" max="11798" width="3.7109375" style="936" customWidth="1"/>
    <col min="11799" max="11799" width="11.140625" style="936" bestFit="1" customWidth="1"/>
    <col min="11800" max="11801" width="10.5703125" style="936"/>
    <col min="11802" max="11802" width="11.140625" style="936" customWidth="1"/>
    <col min="11803" max="12032" width="10.5703125" style="936"/>
    <col min="12033" max="12040" width="0" style="936" hidden="1" customWidth="1"/>
    <col min="12041" max="12041" width="3.7109375" style="936" customWidth="1"/>
    <col min="12042" max="12042" width="3.85546875" style="936" customWidth="1"/>
    <col min="12043" max="12043" width="3.7109375" style="936" customWidth="1"/>
    <col min="12044" max="12044" width="12.7109375" style="936" customWidth="1"/>
    <col min="12045" max="12045" width="52.7109375" style="936" customWidth="1"/>
    <col min="12046" max="12049" width="0" style="936" hidden="1" customWidth="1"/>
    <col min="12050" max="12050" width="12.28515625" style="936" customWidth="1"/>
    <col min="12051" max="12051" width="6.42578125" style="936" customWidth="1"/>
    <col min="12052" max="12052" width="12.28515625" style="936" customWidth="1"/>
    <col min="12053" max="12053" width="0" style="936" hidden="1" customWidth="1"/>
    <col min="12054" max="12054" width="3.7109375" style="936" customWidth="1"/>
    <col min="12055" max="12055" width="11.140625" style="936" bestFit="1" customWidth="1"/>
    <col min="12056" max="12057" width="10.5703125" style="936"/>
    <col min="12058" max="12058" width="11.140625" style="936" customWidth="1"/>
    <col min="12059" max="12288" width="10.5703125" style="936"/>
    <col min="12289" max="12296" width="0" style="936" hidden="1" customWidth="1"/>
    <col min="12297" max="12297" width="3.7109375" style="936" customWidth="1"/>
    <col min="12298" max="12298" width="3.85546875" style="936" customWidth="1"/>
    <col min="12299" max="12299" width="3.7109375" style="936" customWidth="1"/>
    <col min="12300" max="12300" width="12.7109375" style="936" customWidth="1"/>
    <col min="12301" max="12301" width="52.7109375" style="936" customWidth="1"/>
    <col min="12302" max="12305" width="0" style="936" hidden="1" customWidth="1"/>
    <col min="12306" max="12306" width="12.28515625" style="936" customWidth="1"/>
    <col min="12307" max="12307" width="6.42578125" style="936" customWidth="1"/>
    <col min="12308" max="12308" width="12.28515625" style="936" customWidth="1"/>
    <col min="12309" max="12309" width="0" style="936" hidden="1" customWidth="1"/>
    <col min="12310" max="12310" width="3.7109375" style="936" customWidth="1"/>
    <col min="12311" max="12311" width="11.140625" style="936" bestFit="1" customWidth="1"/>
    <col min="12312" max="12313" width="10.5703125" style="936"/>
    <col min="12314" max="12314" width="11.140625" style="936" customWidth="1"/>
    <col min="12315" max="12544" width="10.5703125" style="936"/>
    <col min="12545" max="12552" width="0" style="936" hidden="1" customWidth="1"/>
    <col min="12553" max="12553" width="3.7109375" style="936" customWidth="1"/>
    <col min="12554" max="12554" width="3.85546875" style="936" customWidth="1"/>
    <col min="12555" max="12555" width="3.7109375" style="936" customWidth="1"/>
    <col min="12556" max="12556" width="12.7109375" style="936" customWidth="1"/>
    <col min="12557" max="12557" width="52.7109375" style="936" customWidth="1"/>
    <col min="12558" max="12561" width="0" style="936" hidden="1" customWidth="1"/>
    <col min="12562" max="12562" width="12.28515625" style="936" customWidth="1"/>
    <col min="12563" max="12563" width="6.42578125" style="936" customWidth="1"/>
    <col min="12564" max="12564" width="12.28515625" style="936" customWidth="1"/>
    <col min="12565" max="12565" width="0" style="936" hidden="1" customWidth="1"/>
    <col min="12566" max="12566" width="3.7109375" style="936" customWidth="1"/>
    <col min="12567" max="12567" width="11.140625" style="936" bestFit="1" customWidth="1"/>
    <col min="12568" max="12569" width="10.5703125" style="936"/>
    <col min="12570" max="12570" width="11.140625" style="936" customWidth="1"/>
    <col min="12571" max="12800" width="10.5703125" style="936"/>
    <col min="12801" max="12808" width="0" style="936" hidden="1" customWidth="1"/>
    <col min="12809" max="12809" width="3.7109375" style="936" customWidth="1"/>
    <col min="12810" max="12810" width="3.85546875" style="936" customWidth="1"/>
    <col min="12811" max="12811" width="3.7109375" style="936" customWidth="1"/>
    <col min="12812" max="12812" width="12.7109375" style="936" customWidth="1"/>
    <col min="12813" max="12813" width="52.7109375" style="936" customWidth="1"/>
    <col min="12814" max="12817" width="0" style="936" hidden="1" customWidth="1"/>
    <col min="12818" max="12818" width="12.28515625" style="936" customWidth="1"/>
    <col min="12819" max="12819" width="6.42578125" style="936" customWidth="1"/>
    <col min="12820" max="12820" width="12.28515625" style="936" customWidth="1"/>
    <col min="12821" max="12821" width="0" style="936" hidden="1" customWidth="1"/>
    <col min="12822" max="12822" width="3.7109375" style="936" customWidth="1"/>
    <col min="12823" max="12823" width="11.140625" style="936" bestFit="1" customWidth="1"/>
    <col min="12824" max="12825" width="10.5703125" style="936"/>
    <col min="12826" max="12826" width="11.140625" style="936" customWidth="1"/>
    <col min="12827" max="13056" width="10.5703125" style="936"/>
    <col min="13057" max="13064" width="0" style="936" hidden="1" customWidth="1"/>
    <col min="13065" max="13065" width="3.7109375" style="936" customWidth="1"/>
    <col min="13066" max="13066" width="3.85546875" style="936" customWidth="1"/>
    <col min="13067" max="13067" width="3.7109375" style="936" customWidth="1"/>
    <col min="13068" max="13068" width="12.7109375" style="936" customWidth="1"/>
    <col min="13069" max="13069" width="52.7109375" style="936" customWidth="1"/>
    <col min="13070" max="13073" width="0" style="936" hidden="1" customWidth="1"/>
    <col min="13074" max="13074" width="12.28515625" style="936" customWidth="1"/>
    <col min="13075" max="13075" width="6.42578125" style="936" customWidth="1"/>
    <col min="13076" max="13076" width="12.28515625" style="936" customWidth="1"/>
    <col min="13077" max="13077" width="0" style="936" hidden="1" customWidth="1"/>
    <col min="13078" max="13078" width="3.7109375" style="936" customWidth="1"/>
    <col min="13079" max="13079" width="11.140625" style="936" bestFit="1" customWidth="1"/>
    <col min="13080" max="13081" width="10.5703125" style="936"/>
    <col min="13082" max="13082" width="11.140625" style="936" customWidth="1"/>
    <col min="13083" max="13312" width="10.5703125" style="936"/>
    <col min="13313" max="13320" width="0" style="936" hidden="1" customWidth="1"/>
    <col min="13321" max="13321" width="3.7109375" style="936" customWidth="1"/>
    <col min="13322" max="13322" width="3.85546875" style="936" customWidth="1"/>
    <col min="13323" max="13323" width="3.7109375" style="936" customWidth="1"/>
    <col min="13324" max="13324" width="12.7109375" style="936" customWidth="1"/>
    <col min="13325" max="13325" width="52.7109375" style="936" customWidth="1"/>
    <col min="13326" max="13329" width="0" style="936" hidden="1" customWidth="1"/>
    <col min="13330" max="13330" width="12.28515625" style="936" customWidth="1"/>
    <col min="13331" max="13331" width="6.42578125" style="936" customWidth="1"/>
    <col min="13332" max="13332" width="12.28515625" style="936" customWidth="1"/>
    <col min="13333" max="13333" width="0" style="936" hidden="1" customWidth="1"/>
    <col min="13334" max="13334" width="3.7109375" style="936" customWidth="1"/>
    <col min="13335" max="13335" width="11.140625" style="936" bestFit="1" customWidth="1"/>
    <col min="13336" max="13337" width="10.5703125" style="936"/>
    <col min="13338" max="13338" width="11.140625" style="936" customWidth="1"/>
    <col min="13339" max="13568" width="10.5703125" style="936"/>
    <col min="13569" max="13576" width="0" style="936" hidden="1" customWidth="1"/>
    <col min="13577" max="13577" width="3.7109375" style="936" customWidth="1"/>
    <col min="13578" max="13578" width="3.85546875" style="936" customWidth="1"/>
    <col min="13579" max="13579" width="3.7109375" style="936" customWidth="1"/>
    <col min="13580" max="13580" width="12.7109375" style="936" customWidth="1"/>
    <col min="13581" max="13581" width="52.7109375" style="936" customWidth="1"/>
    <col min="13582" max="13585" width="0" style="936" hidden="1" customWidth="1"/>
    <col min="13586" max="13586" width="12.28515625" style="936" customWidth="1"/>
    <col min="13587" max="13587" width="6.42578125" style="936" customWidth="1"/>
    <col min="13588" max="13588" width="12.28515625" style="936" customWidth="1"/>
    <col min="13589" max="13589" width="0" style="936" hidden="1" customWidth="1"/>
    <col min="13590" max="13590" width="3.7109375" style="936" customWidth="1"/>
    <col min="13591" max="13591" width="11.140625" style="936" bestFit="1" customWidth="1"/>
    <col min="13592" max="13593" width="10.5703125" style="936"/>
    <col min="13594" max="13594" width="11.140625" style="936" customWidth="1"/>
    <col min="13595" max="13824" width="10.5703125" style="936"/>
    <col min="13825" max="13832" width="0" style="936" hidden="1" customWidth="1"/>
    <col min="13833" max="13833" width="3.7109375" style="936" customWidth="1"/>
    <col min="13834" max="13834" width="3.85546875" style="936" customWidth="1"/>
    <col min="13835" max="13835" width="3.7109375" style="936" customWidth="1"/>
    <col min="13836" max="13836" width="12.7109375" style="936" customWidth="1"/>
    <col min="13837" max="13837" width="52.7109375" style="936" customWidth="1"/>
    <col min="13838" max="13841" width="0" style="936" hidden="1" customWidth="1"/>
    <col min="13842" max="13842" width="12.28515625" style="936" customWidth="1"/>
    <col min="13843" max="13843" width="6.42578125" style="936" customWidth="1"/>
    <col min="13844" max="13844" width="12.28515625" style="936" customWidth="1"/>
    <col min="13845" max="13845" width="0" style="936" hidden="1" customWidth="1"/>
    <col min="13846" max="13846" width="3.7109375" style="936" customWidth="1"/>
    <col min="13847" max="13847" width="11.140625" style="936" bestFit="1" customWidth="1"/>
    <col min="13848" max="13849" width="10.5703125" style="936"/>
    <col min="13850" max="13850" width="11.140625" style="936" customWidth="1"/>
    <col min="13851" max="14080" width="10.5703125" style="936"/>
    <col min="14081" max="14088" width="0" style="936" hidden="1" customWidth="1"/>
    <col min="14089" max="14089" width="3.7109375" style="936" customWidth="1"/>
    <col min="14090" max="14090" width="3.85546875" style="936" customWidth="1"/>
    <col min="14091" max="14091" width="3.7109375" style="936" customWidth="1"/>
    <col min="14092" max="14092" width="12.7109375" style="936" customWidth="1"/>
    <col min="14093" max="14093" width="52.7109375" style="936" customWidth="1"/>
    <col min="14094" max="14097" width="0" style="936" hidden="1" customWidth="1"/>
    <col min="14098" max="14098" width="12.28515625" style="936" customWidth="1"/>
    <col min="14099" max="14099" width="6.42578125" style="936" customWidth="1"/>
    <col min="14100" max="14100" width="12.28515625" style="936" customWidth="1"/>
    <col min="14101" max="14101" width="0" style="936" hidden="1" customWidth="1"/>
    <col min="14102" max="14102" width="3.7109375" style="936" customWidth="1"/>
    <col min="14103" max="14103" width="11.140625" style="936" bestFit="1" customWidth="1"/>
    <col min="14104" max="14105" width="10.5703125" style="936"/>
    <col min="14106" max="14106" width="11.140625" style="936" customWidth="1"/>
    <col min="14107" max="14336" width="10.5703125" style="936"/>
    <col min="14337" max="14344" width="0" style="936" hidden="1" customWidth="1"/>
    <col min="14345" max="14345" width="3.7109375" style="936" customWidth="1"/>
    <col min="14346" max="14346" width="3.85546875" style="936" customWidth="1"/>
    <col min="14347" max="14347" width="3.7109375" style="936" customWidth="1"/>
    <col min="14348" max="14348" width="12.7109375" style="936" customWidth="1"/>
    <col min="14349" max="14349" width="52.7109375" style="936" customWidth="1"/>
    <col min="14350" max="14353" width="0" style="936" hidden="1" customWidth="1"/>
    <col min="14354" max="14354" width="12.28515625" style="936" customWidth="1"/>
    <col min="14355" max="14355" width="6.42578125" style="936" customWidth="1"/>
    <col min="14356" max="14356" width="12.28515625" style="936" customWidth="1"/>
    <col min="14357" max="14357" width="0" style="936" hidden="1" customWidth="1"/>
    <col min="14358" max="14358" width="3.7109375" style="936" customWidth="1"/>
    <col min="14359" max="14359" width="11.140625" style="936" bestFit="1" customWidth="1"/>
    <col min="14360" max="14361" width="10.5703125" style="936"/>
    <col min="14362" max="14362" width="11.140625" style="936" customWidth="1"/>
    <col min="14363" max="14592" width="10.5703125" style="936"/>
    <col min="14593" max="14600" width="0" style="936" hidden="1" customWidth="1"/>
    <col min="14601" max="14601" width="3.7109375" style="936" customWidth="1"/>
    <col min="14602" max="14602" width="3.85546875" style="936" customWidth="1"/>
    <col min="14603" max="14603" width="3.7109375" style="936" customWidth="1"/>
    <col min="14604" max="14604" width="12.7109375" style="936" customWidth="1"/>
    <col min="14605" max="14605" width="52.7109375" style="936" customWidth="1"/>
    <col min="14606" max="14609" width="0" style="936" hidden="1" customWidth="1"/>
    <col min="14610" max="14610" width="12.28515625" style="936" customWidth="1"/>
    <col min="14611" max="14611" width="6.42578125" style="936" customWidth="1"/>
    <col min="14612" max="14612" width="12.28515625" style="936" customWidth="1"/>
    <col min="14613" max="14613" width="0" style="936" hidden="1" customWidth="1"/>
    <col min="14614" max="14614" width="3.7109375" style="936" customWidth="1"/>
    <col min="14615" max="14615" width="11.140625" style="936" bestFit="1" customWidth="1"/>
    <col min="14616" max="14617" width="10.5703125" style="936"/>
    <col min="14618" max="14618" width="11.140625" style="936" customWidth="1"/>
    <col min="14619" max="14848" width="10.5703125" style="936"/>
    <col min="14849" max="14856" width="0" style="936" hidden="1" customWidth="1"/>
    <col min="14857" max="14857" width="3.7109375" style="936" customWidth="1"/>
    <col min="14858" max="14858" width="3.85546875" style="936" customWidth="1"/>
    <col min="14859" max="14859" width="3.7109375" style="936" customWidth="1"/>
    <col min="14860" max="14860" width="12.7109375" style="936" customWidth="1"/>
    <col min="14861" max="14861" width="52.7109375" style="936" customWidth="1"/>
    <col min="14862" max="14865" width="0" style="936" hidden="1" customWidth="1"/>
    <col min="14866" max="14866" width="12.28515625" style="936" customWidth="1"/>
    <col min="14867" max="14867" width="6.42578125" style="936" customWidth="1"/>
    <col min="14868" max="14868" width="12.28515625" style="936" customWidth="1"/>
    <col min="14869" max="14869" width="0" style="936" hidden="1" customWidth="1"/>
    <col min="14870" max="14870" width="3.7109375" style="936" customWidth="1"/>
    <col min="14871" max="14871" width="11.140625" style="936" bestFit="1" customWidth="1"/>
    <col min="14872" max="14873" width="10.5703125" style="936"/>
    <col min="14874" max="14874" width="11.140625" style="936" customWidth="1"/>
    <col min="14875" max="15104" width="10.5703125" style="936"/>
    <col min="15105" max="15112" width="0" style="936" hidden="1" customWidth="1"/>
    <col min="15113" max="15113" width="3.7109375" style="936" customWidth="1"/>
    <col min="15114" max="15114" width="3.85546875" style="936" customWidth="1"/>
    <col min="15115" max="15115" width="3.7109375" style="936" customWidth="1"/>
    <col min="15116" max="15116" width="12.7109375" style="936" customWidth="1"/>
    <col min="15117" max="15117" width="52.7109375" style="936" customWidth="1"/>
    <col min="15118" max="15121" width="0" style="936" hidden="1" customWidth="1"/>
    <col min="15122" max="15122" width="12.28515625" style="936" customWidth="1"/>
    <col min="15123" max="15123" width="6.42578125" style="936" customWidth="1"/>
    <col min="15124" max="15124" width="12.28515625" style="936" customWidth="1"/>
    <col min="15125" max="15125" width="0" style="936" hidden="1" customWidth="1"/>
    <col min="15126" max="15126" width="3.7109375" style="936" customWidth="1"/>
    <col min="15127" max="15127" width="11.140625" style="936" bestFit="1" customWidth="1"/>
    <col min="15128" max="15129" width="10.5703125" style="936"/>
    <col min="15130" max="15130" width="11.140625" style="936" customWidth="1"/>
    <col min="15131" max="15360" width="10.5703125" style="936"/>
    <col min="15361" max="15368" width="0" style="936" hidden="1" customWidth="1"/>
    <col min="15369" max="15369" width="3.7109375" style="936" customWidth="1"/>
    <col min="15370" max="15370" width="3.85546875" style="936" customWidth="1"/>
    <col min="15371" max="15371" width="3.7109375" style="936" customWidth="1"/>
    <col min="15372" max="15372" width="12.7109375" style="936" customWidth="1"/>
    <col min="15373" max="15373" width="52.7109375" style="936" customWidth="1"/>
    <col min="15374" max="15377" width="0" style="936" hidden="1" customWidth="1"/>
    <col min="15378" max="15378" width="12.28515625" style="936" customWidth="1"/>
    <col min="15379" max="15379" width="6.42578125" style="936" customWidth="1"/>
    <col min="15380" max="15380" width="12.28515625" style="936" customWidth="1"/>
    <col min="15381" max="15381" width="0" style="936" hidden="1" customWidth="1"/>
    <col min="15382" max="15382" width="3.7109375" style="936" customWidth="1"/>
    <col min="15383" max="15383" width="11.140625" style="936" bestFit="1" customWidth="1"/>
    <col min="15384" max="15385" width="10.5703125" style="936"/>
    <col min="15386" max="15386" width="11.140625" style="936" customWidth="1"/>
    <col min="15387" max="15616" width="10.5703125" style="936"/>
    <col min="15617" max="15624" width="0" style="936" hidden="1" customWidth="1"/>
    <col min="15625" max="15625" width="3.7109375" style="936" customWidth="1"/>
    <col min="15626" max="15626" width="3.85546875" style="936" customWidth="1"/>
    <col min="15627" max="15627" width="3.7109375" style="936" customWidth="1"/>
    <col min="15628" max="15628" width="12.7109375" style="936" customWidth="1"/>
    <col min="15629" max="15629" width="52.7109375" style="936" customWidth="1"/>
    <col min="15630" max="15633" width="0" style="936" hidden="1" customWidth="1"/>
    <col min="15634" max="15634" width="12.28515625" style="936" customWidth="1"/>
    <col min="15635" max="15635" width="6.42578125" style="936" customWidth="1"/>
    <col min="15636" max="15636" width="12.28515625" style="936" customWidth="1"/>
    <col min="15637" max="15637" width="0" style="936" hidden="1" customWidth="1"/>
    <col min="15638" max="15638" width="3.7109375" style="936" customWidth="1"/>
    <col min="15639" max="15639" width="11.140625" style="936" bestFit="1" customWidth="1"/>
    <col min="15640" max="15641" width="10.5703125" style="936"/>
    <col min="15642" max="15642" width="11.140625" style="936" customWidth="1"/>
    <col min="15643" max="15872" width="10.5703125" style="936"/>
    <col min="15873" max="15880" width="0" style="936" hidden="1" customWidth="1"/>
    <col min="15881" max="15881" width="3.7109375" style="936" customWidth="1"/>
    <col min="15882" max="15882" width="3.85546875" style="936" customWidth="1"/>
    <col min="15883" max="15883" width="3.7109375" style="936" customWidth="1"/>
    <col min="15884" max="15884" width="12.7109375" style="936" customWidth="1"/>
    <col min="15885" max="15885" width="52.7109375" style="936" customWidth="1"/>
    <col min="15886" max="15889" width="0" style="936" hidden="1" customWidth="1"/>
    <col min="15890" max="15890" width="12.28515625" style="936" customWidth="1"/>
    <col min="15891" max="15891" width="6.42578125" style="936" customWidth="1"/>
    <col min="15892" max="15892" width="12.28515625" style="936" customWidth="1"/>
    <col min="15893" max="15893" width="0" style="936" hidden="1" customWidth="1"/>
    <col min="15894" max="15894" width="3.7109375" style="936" customWidth="1"/>
    <col min="15895" max="15895" width="11.140625" style="936" bestFit="1" customWidth="1"/>
    <col min="15896" max="15897" width="10.5703125" style="936"/>
    <col min="15898" max="15898" width="11.140625" style="936" customWidth="1"/>
    <col min="15899" max="16128" width="10.5703125" style="936"/>
    <col min="16129" max="16136" width="0" style="936" hidden="1" customWidth="1"/>
    <col min="16137" max="16137" width="3.7109375" style="936" customWidth="1"/>
    <col min="16138" max="16138" width="3.85546875" style="936" customWidth="1"/>
    <col min="16139" max="16139" width="3.7109375" style="936" customWidth="1"/>
    <col min="16140" max="16140" width="12.7109375" style="936" customWidth="1"/>
    <col min="16141" max="16141" width="52.7109375" style="936" customWidth="1"/>
    <col min="16142" max="16145" width="0" style="936" hidden="1" customWidth="1"/>
    <col min="16146" max="16146" width="12.28515625" style="936" customWidth="1"/>
    <col min="16147" max="16147" width="6.42578125" style="936" customWidth="1"/>
    <col min="16148" max="16148" width="12.28515625" style="936" customWidth="1"/>
    <col min="16149" max="16149" width="0" style="936" hidden="1" customWidth="1"/>
    <col min="16150" max="16150" width="3.7109375" style="936" customWidth="1"/>
    <col min="16151" max="16151" width="11.140625" style="936" bestFit="1" customWidth="1"/>
    <col min="16152" max="16153" width="10.5703125" style="936"/>
    <col min="16154" max="16154" width="11.140625" style="936" customWidth="1"/>
    <col min="16155" max="16384" width="10.5703125" style="936"/>
  </cols>
  <sheetData>
    <row r="1" spans="1:34" hidden="1">
      <c r="Q1" s="729"/>
      <c r="R1" s="729"/>
    </row>
    <row r="2" spans="1:34" hidden="1">
      <c r="U2" s="729"/>
    </row>
    <row r="3" spans="1:34" hidden="1"/>
    <row r="4" spans="1:34" ht="3" customHeight="1">
      <c r="J4" s="941"/>
      <c r="K4" s="941"/>
      <c r="L4" s="937"/>
      <c r="M4" s="937"/>
      <c r="N4" s="937"/>
      <c r="O4" s="944"/>
      <c r="P4" s="944"/>
      <c r="Q4" s="944"/>
      <c r="R4" s="944"/>
      <c r="S4" s="944"/>
      <c r="T4" s="944"/>
      <c r="U4" s="944"/>
    </row>
    <row r="5" spans="1:34" ht="26.1" customHeight="1">
      <c r="J5" s="941"/>
      <c r="K5" s="941"/>
      <c r="L5" s="1310" t="s">
        <v>714</v>
      </c>
      <c r="M5" s="1310"/>
      <c r="N5" s="1310"/>
      <c r="O5" s="1310"/>
      <c r="P5" s="1310"/>
      <c r="Q5" s="1310"/>
      <c r="R5" s="1310"/>
      <c r="S5" s="1310"/>
      <c r="T5" s="1310"/>
      <c r="U5" s="631"/>
    </row>
    <row r="6" spans="1:34" ht="3" customHeight="1">
      <c r="J6" s="941"/>
      <c r="K6" s="941"/>
      <c r="L6" s="937"/>
      <c r="M6" s="937"/>
      <c r="N6" s="937"/>
      <c r="O6" s="716"/>
      <c r="P6" s="716"/>
      <c r="Q6" s="716"/>
      <c r="R6" s="716"/>
      <c r="S6" s="716"/>
      <c r="T6" s="716"/>
      <c r="U6" s="716"/>
      <c r="V6" s="944"/>
    </row>
    <row r="7" spans="1:34"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4" s="953" customFormat="1" ht="18.75">
      <c r="A8" s="959"/>
      <c r="B8" s="959"/>
      <c r="C8" s="959"/>
      <c r="D8" s="959"/>
      <c r="E8" s="959"/>
      <c r="F8" s="959"/>
      <c r="G8" s="959"/>
      <c r="H8" s="959"/>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728"/>
      <c r="V8" s="728"/>
      <c r="W8" s="487"/>
      <c r="X8" s="959"/>
      <c r="Y8" s="959"/>
      <c r="Z8" s="959"/>
      <c r="AA8" s="959"/>
      <c r="AB8" s="959"/>
      <c r="AC8" s="959"/>
      <c r="AD8" s="959"/>
      <c r="AE8" s="959"/>
      <c r="AF8" s="959"/>
      <c r="AG8" s="959"/>
      <c r="AH8" s="959"/>
    </row>
    <row r="9" spans="1:34" s="953" customFormat="1" ht="18.75">
      <c r="A9" s="959"/>
      <c r="B9" s="959"/>
      <c r="C9" s="959"/>
      <c r="D9" s="959"/>
      <c r="E9" s="959"/>
      <c r="F9" s="959"/>
      <c r="G9" s="959"/>
      <c r="H9" s="959"/>
      <c r="L9" s="722"/>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728"/>
      <c r="V9" s="728"/>
      <c r="W9" s="487"/>
      <c r="X9" s="959"/>
      <c r="Y9" s="959"/>
      <c r="Z9" s="959"/>
      <c r="AA9" s="959"/>
      <c r="AB9" s="959"/>
      <c r="AC9" s="959"/>
      <c r="AD9" s="959"/>
      <c r="AE9" s="959"/>
      <c r="AF9" s="959"/>
      <c r="AG9" s="959"/>
      <c r="AH9" s="959"/>
    </row>
    <row r="10" spans="1:34"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4" s="953" customFormat="1" ht="11.25" hidden="1">
      <c r="A11" s="959"/>
      <c r="B11" s="959"/>
      <c r="C11" s="959"/>
      <c r="D11" s="959"/>
      <c r="E11" s="959"/>
      <c r="F11" s="959"/>
      <c r="G11" s="959"/>
      <c r="H11" s="959"/>
      <c r="L11" s="1311"/>
      <c r="M11" s="1311"/>
      <c r="N11" s="970"/>
      <c r="O11" s="728"/>
      <c r="P11" s="728"/>
      <c r="Q11" s="728"/>
      <c r="R11" s="728"/>
      <c r="S11" s="728"/>
      <c r="T11" s="728"/>
      <c r="U11" s="957" t="s">
        <v>370</v>
      </c>
      <c r="X11" s="959"/>
      <c r="Y11" s="959"/>
      <c r="Z11" s="959"/>
      <c r="AA11" s="959"/>
      <c r="AB11" s="959"/>
      <c r="AC11" s="959"/>
      <c r="AD11" s="959"/>
      <c r="AE11" s="959"/>
      <c r="AF11" s="959"/>
      <c r="AG11" s="959"/>
      <c r="AH11" s="959"/>
    </row>
    <row r="12" spans="1:34">
      <c r="J12" s="941"/>
      <c r="K12" s="941"/>
      <c r="L12" s="937"/>
      <c r="M12" s="937"/>
      <c r="N12" s="470"/>
      <c r="O12" s="1315"/>
      <c r="P12" s="1315"/>
      <c r="Q12" s="1315"/>
      <c r="R12" s="1315"/>
      <c r="S12" s="1315"/>
      <c r="T12" s="1315"/>
      <c r="U12" s="1315"/>
    </row>
    <row r="13" spans="1:34">
      <c r="J13" s="941"/>
      <c r="K13" s="941"/>
      <c r="L13" s="1224" t="s">
        <v>444</v>
      </c>
      <c r="M13" s="1224"/>
      <c r="N13" s="1224"/>
      <c r="O13" s="1224"/>
      <c r="P13" s="1224"/>
      <c r="Q13" s="1224"/>
      <c r="R13" s="1224"/>
      <c r="S13" s="1224"/>
      <c r="T13" s="1224"/>
      <c r="U13" s="1224"/>
      <c r="V13" s="1224"/>
      <c r="W13" s="1224" t="s">
        <v>445</v>
      </c>
    </row>
    <row r="14" spans="1:34" ht="14.25" customHeight="1">
      <c r="J14" s="941"/>
      <c r="K14" s="941"/>
      <c r="L14" s="1296" t="s">
        <v>90</v>
      </c>
      <c r="M14" s="1296" t="s">
        <v>599</v>
      </c>
      <c r="N14" s="628"/>
      <c r="O14" s="1297" t="s">
        <v>601</v>
      </c>
      <c r="P14" s="1298"/>
      <c r="Q14" s="1298"/>
      <c r="R14" s="1298"/>
      <c r="S14" s="1298"/>
      <c r="T14" s="1299"/>
      <c r="U14" s="1307" t="s">
        <v>338</v>
      </c>
      <c r="V14" s="1293" t="s">
        <v>273</v>
      </c>
      <c r="W14" s="1224"/>
    </row>
    <row r="15" spans="1:34" ht="14.25" customHeight="1">
      <c r="J15" s="941"/>
      <c r="K15" s="941"/>
      <c r="L15" s="1296"/>
      <c r="M15" s="1296"/>
      <c r="N15" s="629"/>
      <c r="O15" s="1302" t="s">
        <v>575</v>
      </c>
      <c r="P15" s="1300" t="s">
        <v>269</v>
      </c>
      <c r="Q15" s="1301"/>
      <c r="R15" s="1304" t="s">
        <v>612</v>
      </c>
      <c r="S15" s="1305"/>
      <c r="T15" s="1306"/>
      <c r="U15" s="1308"/>
      <c r="V15" s="1294"/>
      <c r="W15" s="1224"/>
    </row>
    <row r="16" spans="1:34" ht="33.75" customHeight="1">
      <c r="J16" s="941"/>
      <c r="K16" s="941"/>
      <c r="L16" s="1296"/>
      <c r="M16" s="1296"/>
      <c r="N16" s="630"/>
      <c r="O16" s="1303"/>
      <c r="P16" s="717" t="s">
        <v>576</v>
      </c>
      <c r="Q16" s="717" t="s">
        <v>6</v>
      </c>
      <c r="R16" s="974" t="s">
        <v>272</v>
      </c>
      <c r="S16" s="1291" t="s">
        <v>271</v>
      </c>
      <c r="T16" s="1292"/>
      <c r="U16" s="1309"/>
      <c r="V16" s="1295"/>
      <c r="W16" s="1224"/>
    </row>
    <row r="17" spans="1:36">
      <c r="J17" s="941"/>
      <c r="K17" s="536">
        <v>1</v>
      </c>
      <c r="L17" s="614" t="s">
        <v>91</v>
      </c>
      <c r="M17" s="614" t="s">
        <v>47</v>
      </c>
      <c r="N17" s="616" t="str">
        <f ca="1">OFFSET(N17,0,-1)</f>
        <v>2</v>
      </c>
      <c r="O17" s="971">
        <f ca="1">OFFSET(O17,0,-1)+1</f>
        <v>3</v>
      </c>
      <c r="P17" s="971">
        <f ca="1">OFFSET(P17,0,-1)+1</f>
        <v>4</v>
      </c>
      <c r="Q17" s="971">
        <f ca="1">OFFSET(Q17,0,-1)+1</f>
        <v>5</v>
      </c>
      <c r="R17" s="971">
        <f ca="1">OFFSET(R17,0,-1)+1</f>
        <v>6</v>
      </c>
      <c r="S17" s="1312">
        <f ca="1">OFFSET(S17,0,-1)+1</f>
        <v>7</v>
      </c>
      <c r="T17" s="1312"/>
      <c r="U17" s="971">
        <f ca="1">OFFSET(U17,0,-2)+1</f>
        <v>8</v>
      </c>
      <c r="V17" s="616">
        <f ca="1">OFFSET(V17,0,-1)</f>
        <v>8</v>
      </c>
      <c r="W17" s="971">
        <f ca="1">OFFSET(W17,0,-1)+1</f>
        <v>9</v>
      </c>
    </row>
    <row r="18" spans="1:36" ht="47.25" customHeight="1">
      <c r="A18" s="1279">
        <v>1</v>
      </c>
      <c r="B18" s="961"/>
      <c r="C18" s="961"/>
      <c r="D18" s="961"/>
      <c r="E18" s="927"/>
      <c r="F18" s="972"/>
      <c r="G18" s="972"/>
      <c r="H18" s="972"/>
      <c r="I18" s="929"/>
      <c r="J18" s="925"/>
      <c r="K18" s="909"/>
      <c r="L18" s="976">
        <f>mergeValue(A18)</f>
        <v>1</v>
      </c>
      <c r="M18" s="608" t="s">
        <v>19</v>
      </c>
      <c r="N18" s="613"/>
      <c r="O18" s="1316" t="str">
        <f>IF('Перечень тарифов'!J35="","",""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P18" s="1316"/>
      <c r="Q18" s="1316"/>
      <c r="R18" s="1316"/>
      <c r="S18" s="1316"/>
      <c r="T18" s="1316"/>
      <c r="U18" s="1316"/>
      <c r="V18" s="1316"/>
      <c r="W18" s="1123" t="s">
        <v>715</v>
      </c>
      <c r="Y18" s="775"/>
      <c r="Z18" s="775" t="str">
        <f t="shared" ref="Z18:Z39" si="0">IF(M18="","",M18 )</f>
        <v>Наименование тарифа</v>
      </c>
      <c r="AA18" s="775"/>
      <c r="AB18" s="775"/>
      <c r="AC18" s="775"/>
      <c r="AI18" s="954"/>
      <c r="AJ18" s="954"/>
    </row>
    <row r="19" spans="1:36" ht="22.5">
      <c r="A19" s="1279"/>
      <c r="B19" s="1279">
        <v>1</v>
      </c>
      <c r="C19" s="961"/>
      <c r="D19" s="961"/>
      <c r="E19" s="972"/>
      <c r="F19" s="972"/>
      <c r="G19" s="972"/>
      <c r="H19" s="972"/>
      <c r="I19" s="967"/>
      <c r="J19" s="900"/>
      <c r="K19" s="903"/>
      <c r="L19" s="976" t="str">
        <f>mergeValue(A19) &amp;"."&amp; mergeValue(B19)</f>
        <v>1.1</v>
      </c>
      <c r="M19" s="656" t="s">
        <v>15</v>
      </c>
      <c r="N19" s="613"/>
      <c r="O19" s="1316" t="str">
        <f>IF('Перечень тарифов'!N35="","","" &amp; 'Перечень тарифов'!N35 &amp; "")</f>
        <v>город Апатиты, город Апатиты (47519000);</v>
      </c>
      <c r="P19" s="1316"/>
      <c r="Q19" s="1316"/>
      <c r="R19" s="1316"/>
      <c r="S19" s="1316"/>
      <c r="T19" s="1316"/>
      <c r="U19" s="1316"/>
      <c r="V19" s="1316"/>
      <c r="W19" s="1123" t="s">
        <v>458</v>
      </c>
      <c r="Y19" s="775"/>
      <c r="Z19" s="775" t="str">
        <f t="shared" si="0"/>
        <v>Территория действия тарифа</v>
      </c>
      <c r="AA19" s="775"/>
      <c r="AB19" s="775"/>
      <c r="AC19" s="775"/>
      <c r="AI19" s="954"/>
      <c r="AJ19" s="954"/>
    </row>
    <row r="20" spans="1:36" hidden="1">
      <c r="A20" s="1279"/>
      <c r="B20" s="1279"/>
      <c r="C20" s="1279">
        <v>1</v>
      </c>
      <c r="D20" s="961"/>
      <c r="E20" s="972"/>
      <c r="F20" s="972"/>
      <c r="G20" s="972"/>
      <c r="H20" s="972"/>
      <c r="I20" s="908"/>
      <c r="J20" s="900"/>
      <c r="K20" s="903"/>
      <c r="L20" s="976" t="str">
        <f>mergeValue(A20) &amp;"."&amp; mergeValue(B20)&amp;"."&amp; mergeValue(C20)</f>
        <v>1.1.1</v>
      </c>
      <c r="M20" s="657"/>
      <c r="N20" s="613"/>
      <c r="O20" s="1316"/>
      <c r="P20" s="1316"/>
      <c r="Q20" s="1316"/>
      <c r="R20" s="1316"/>
      <c r="S20" s="1316"/>
      <c r="T20" s="1316"/>
      <c r="U20" s="1316"/>
      <c r="V20" s="1316"/>
      <c r="W20" s="1123"/>
      <c r="Y20" s="775"/>
      <c r="Z20" s="775" t="str">
        <f t="shared" si="0"/>
        <v/>
      </c>
      <c r="AA20" s="775"/>
      <c r="AB20" s="775"/>
      <c r="AC20" s="775"/>
      <c r="AI20" s="954"/>
      <c r="AJ20" s="954"/>
    </row>
    <row r="21" spans="1:36" hidden="1">
      <c r="A21" s="1279"/>
      <c r="B21" s="1279"/>
      <c r="C21" s="1279"/>
      <c r="D21" s="1279">
        <v>1</v>
      </c>
      <c r="E21" s="972"/>
      <c r="F21" s="972"/>
      <c r="G21" s="972"/>
      <c r="H21" s="972"/>
      <c r="I21" s="908"/>
      <c r="J21" s="900"/>
      <c r="K21" s="903"/>
      <c r="L21" s="976" t="str">
        <f>mergeValue(A21) &amp;"."&amp; mergeValue(B21)&amp;"."&amp; mergeValue(C21)&amp;"."&amp; mergeValue(D21)</f>
        <v>1.1.1.1</v>
      </c>
      <c r="M21" s="658"/>
      <c r="N21" s="613"/>
      <c r="O21" s="1316"/>
      <c r="P21" s="1316"/>
      <c r="Q21" s="1316"/>
      <c r="R21" s="1316"/>
      <c r="S21" s="1316"/>
      <c r="T21" s="1316"/>
      <c r="U21" s="1316"/>
      <c r="V21" s="1316"/>
      <c r="W21" s="1123"/>
      <c r="Y21" s="775"/>
      <c r="Z21" s="775" t="str">
        <f t="shared" si="0"/>
        <v/>
      </c>
      <c r="AA21" s="775"/>
      <c r="AB21" s="775"/>
      <c r="AC21" s="775"/>
      <c r="AI21" s="954"/>
      <c r="AJ21" s="954"/>
    </row>
    <row r="22" spans="1:36" ht="41.25" customHeight="1">
      <c r="A22" s="1279"/>
      <c r="B22" s="1279"/>
      <c r="C22" s="1279"/>
      <c r="D22" s="1279"/>
      <c r="E22" s="1279">
        <v>1</v>
      </c>
      <c r="F22" s="972"/>
      <c r="G22" s="972"/>
      <c r="H22" s="961">
        <v>1</v>
      </c>
      <c r="I22" s="1279">
        <v>1</v>
      </c>
      <c r="J22" s="972"/>
      <c r="K22" s="911"/>
      <c r="L22" s="976" t="str">
        <f>mergeValue(A22) &amp;"."&amp; mergeValue(B22)&amp;"."&amp; mergeValue(C22)&amp;"."&amp; mergeValue(D22)&amp;"."&amp; mergeValue(E22)</f>
        <v>1.1.1.1.1</v>
      </c>
      <c r="M22" s="522" t="s">
        <v>8</v>
      </c>
      <c r="N22" s="613"/>
      <c r="O22" s="1317" t="s">
        <v>3</v>
      </c>
      <c r="P22" s="1317"/>
      <c r="Q22" s="1317"/>
      <c r="R22" s="1317"/>
      <c r="S22" s="1317"/>
      <c r="T22" s="1317"/>
      <c r="U22" s="1317"/>
      <c r="V22" s="1317"/>
      <c r="W22" s="1123" t="s">
        <v>716</v>
      </c>
      <c r="Y22" s="775"/>
      <c r="Z22" s="775" t="str">
        <f t="shared" si="0"/>
        <v>Схема подключения теплопотребляющей установки к коллектору источника тепловой энергии</v>
      </c>
      <c r="AA22" s="775"/>
      <c r="AB22" s="775"/>
      <c r="AC22" s="775"/>
      <c r="AI22" s="954"/>
      <c r="AJ22" s="954"/>
    </row>
    <row r="23" spans="1:36" ht="28.5" customHeight="1">
      <c r="A23" s="1279"/>
      <c r="B23" s="1279"/>
      <c r="C23" s="1279"/>
      <c r="D23" s="1279"/>
      <c r="E23" s="1279"/>
      <c r="F23" s="1279">
        <v>1</v>
      </c>
      <c r="G23" s="961"/>
      <c r="H23" s="961"/>
      <c r="I23" s="1279"/>
      <c r="J23" s="1279">
        <v>1</v>
      </c>
      <c r="K23" s="912"/>
      <c r="L23" s="976" t="str">
        <f>mergeValue(A23) &amp;"."&amp; mergeValue(B23)&amp;"."&amp; mergeValue(C23)&amp;"."&amp; mergeValue(D23)&amp;"."&amp; mergeValue(E23)&amp;"."&amp; mergeValue(F23)</f>
        <v>1.1.1.1.1.1</v>
      </c>
      <c r="M23" s="523" t="s">
        <v>9</v>
      </c>
      <c r="N23" s="613"/>
      <c r="O23" s="1283" t="s">
        <v>3</v>
      </c>
      <c r="P23" s="1284"/>
      <c r="Q23" s="1284"/>
      <c r="R23" s="1284"/>
      <c r="S23" s="1284"/>
      <c r="T23" s="1284"/>
      <c r="U23" s="1284"/>
      <c r="V23" s="1285"/>
      <c r="W23" s="1123" t="s">
        <v>717</v>
      </c>
      <c r="Y23" s="775"/>
      <c r="Z23" s="775" t="str">
        <f t="shared" si="0"/>
        <v>Группа потребителей</v>
      </c>
      <c r="AA23" s="775"/>
      <c r="AB23" s="775"/>
      <c r="AC23" s="775"/>
      <c r="AI23" s="954"/>
      <c r="AJ23" s="954"/>
    </row>
    <row r="24" spans="1:36" ht="53.25" customHeight="1">
      <c r="A24" s="1279"/>
      <c r="B24" s="1279"/>
      <c r="C24" s="1279"/>
      <c r="D24" s="1279"/>
      <c r="E24" s="1279"/>
      <c r="F24" s="1279"/>
      <c r="G24" s="961">
        <v>1</v>
      </c>
      <c r="H24" s="961"/>
      <c r="I24" s="1279"/>
      <c r="J24" s="1279"/>
      <c r="K24" s="912">
        <v>1</v>
      </c>
      <c r="L24" s="976" t="str">
        <f>mergeValue(A24) &amp;"."&amp; mergeValue(B24)&amp;"."&amp; mergeValue(C24)&amp;"."&amp; mergeValue(D24)&amp;"."&amp; mergeValue(E24)&amp;"."&amp; mergeValue(F24)&amp;"."&amp; mergeValue(G24)</f>
        <v>1.1.1.1.1.1.1</v>
      </c>
      <c r="M24" s="1082" t="s">
        <v>602</v>
      </c>
      <c r="N24" s="613"/>
      <c r="O24" s="647">
        <v>3380.53</v>
      </c>
      <c r="P24" s="724"/>
      <c r="Q24" s="1033"/>
      <c r="R24" s="1286" t="s">
        <v>845</v>
      </c>
      <c r="S24" s="1287" t="s">
        <v>82</v>
      </c>
      <c r="T24" s="1286" t="s">
        <v>846</v>
      </c>
      <c r="U24" s="1287" t="s">
        <v>83</v>
      </c>
      <c r="V24" s="724"/>
      <c r="W24" s="1288" t="s">
        <v>718</v>
      </c>
      <c r="X24" s="954" t="str">
        <f>strCheckDate(O25:V25)</f>
        <v/>
      </c>
      <c r="Y24" s="775"/>
      <c r="Z24" s="775" t="str">
        <f t="shared" si="0"/>
        <v>вода</v>
      </c>
      <c r="AA24" s="775"/>
      <c r="AB24" s="775"/>
      <c r="AC24" s="775"/>
      <c r="AI24" s="954"/>
      <c r="AJ24" s="954"/>
    </row>
    <row r="25" spans="1:36" ht="11.25" hidden="1">
      <c r="A25" s="1279"/>
      <c r="B25" s="1279"/>
      <c r="C25" s="1279"/>
      <c r="D25" s="1279"/>
      <c r="E25" s="1279"/>
      <c r="F25" s="1279"/>
      <c r="G25" s="961"/>
      <c r="H25" s="961"/>
      <c r="I25" s="1279"/>
      <c r="J25" s="1279"/>
      <c r="K25" s="912"/>
      <c r="L25" s="750"/>
      <c r="M25" s="613"/>
      <c r="N25" s="613"/>
      <c r="O25" s="724"/>
      <c r="P25" s="724"/>
      <c r="Q25" s="730" t="str">
        <f>R24 &amp; "-" &amp; T24</f>
        <v>01.01.2024-31.12.2024</v>
      </c>
      <c r="R25" s="1286"/>
      <c r="S25" s="1287"/>
      <c r="T25" s="1286"/>
      <c r="U25" s="1287"/>
      <c r="V25" s="724"/>
      <c r="W25" s="1289"/>
      <c r="Y25" s="775"/>
      <c r="Z25" s="775" t="str">
        <f t="shared" si="0"/>
        <v/>
      </c>
      <c r="AA25" s="775"/>
      <c r="AB25" s="775"/>
      <c r="AC25" s="775"/>
      <c r="AI25" s="954"/>
      <c r="AJ25" s="954"/>
    </row>
    <row r="26" spans="1:36" ht="15" customHeight="1">
      <c r="A26" s="1279"/>
      <c r="B26" s="1279"/>
      <c r="C26" s="1279"/>
      <c r="D26" s="1279"/>
      <c r="E26" s="1279"/>
      <c r="F26" s="1279"/>
      <c r="G26" s="972"/>
      <c r="H26" s="961"/>
      <c r="I26" s="1279"/>
      <c r="J26" s="1279"/>
      <c r="K26" s="911"/>
      <c r="L26" s="652"/>
      <c r="M26" s="525" t="s">
        <v>24</v>
      </c>
      <c r="N26" s="952"/>
      <c r="O26" s="952"/>
      <c r="P26" s="952"/>
      <c r="Q26" s="952"/>
      <c r="R26" s="952"/>
      <c r="S26" s="952"/>
      <c r="T26" s="952"/>
      <c r="U26" s="952"/>
      <c r="V26" s="723"/>
      <c r="W26" s="1290"/>
      <c r="Y26" s="775"/>
      <c r="Z26" s="775" t="str">
        <f t="shared" si="0"/>
        <v>Добавить вид теплоносителя (параметры теплоносителя)</v>
      </c>
      <c r="AA26" s="775"/>
      <c r="AB26" s="775"/>
      <c r="AC26" s="775"/>
      <c r="AI26" s="954"/>
      <c r="AJ26" s="954"/>
    </row>
    <row r="27" spans="1:36" ht="15" customHeight="1">
      <c r="A27" s="1279"/>
      <c r="B27" s="1279"/>
      <c r="C27" s="1279"/>
      <c r="D27" s="1279"/>
      <c r="E27" s="1279"/>
      <c r="F27" s="972"/>
      <c r="G27" s="972"/>
      <c r="H27" s="961"/>
      <c r="I27" s="1279"/>
      <c r="J27" s="972"/>
      <c r="K27" s="911"/>
      <c r="L27" s="652"/>
      <c r="M27" s="524" t="s">
        <v>10</v>
      </c>
      <c r="N27" s="952"/>
      <c r="O27" s="952"/>
      <c r="P27" s="952"/>
      <c r="Q27" s="952"/>
      <c r="R27" s="952"/>
      <c r="S27" s="952"/>
      <c r="T27" s="952"/>
      <c r="U27" s="951"/>
      <c r="V27" s="952"/>
      <c r="W27" s="632"/>
      <c r="Y27" s="775"/>
      <c r="Z27" s="775" t="str">
        <f t="shared" si="0"/>
        <v>Добавить группу потребителей</v>
      </c>
      <c r="AA27" s="775"/>
      <c r="AB27" s="775"/>
      <c r="AC27" s="775"/>
      <c r="AI27" s="954"/>
      <c r="AJ27" s="954"/>
    </row>
    <row r="28" spans="1:36" ht="15" customHeight="1">
      <c r="A28" s="1279"/>
      <c r="B28" s="1279"/>
      <c r="C28" s="1279"/>
      <c r="D28" s="1279"/>
      <c r="E28" s="910"/>
      <c r="F28" s="972"/>
      <c r="G28" s="972"/>
      <c r="H28" s="972"/>
      <c r="I28" s="925"/>
      <c r="J28" s="940"/>
      <c r="K28" s="909"/>
      <c r="L28" s="652"/>
      <c r="M28" s="947" t="s">
        <v>11</v>
      </c>
      <c r="N28" s="952"/>
      <c r="O28" s="952"/>
      <c r="P28" s="952"/>
      <c r="Q28" s="952"/>
      <c r="R28" s="952"/>
      <c r="S28" s="952"/>
      <c r="T28" s="952"/>
      <c r="U28" s="951"/>
      <c r="V28" s="952"/>
      <c r="W28" s="632"/>
      <c r="Y28" s="775"/>
      <c r="Z28" s="775" t="str">
        <f t="shared" si="0"/>
        <v>Добавить схему подключения</v>
      </c>
      <c r="AA28" s="775"/>
      <c r="AB28" s="775"/>
      <c r="AC28" s="775"/>
      <c r="AI28" s="954"/>
      <c r="AJ28" s="954"/>
    </row>
    <row r="29" spans="1:36" s="1067" customFormat="1" ht="52.5" customHeight="1">
      <c r="A29" s="1279">
        <v>2</v>
      </c>
      <c r="B29" s="1019"/>
      <c r="C29" s="1019"/>
      <c r="D29" s="1019"/>
      <c r="E29" s="1020" t="s">
        <v>251</v>
      </c>
      <c r="F29" s="1187"/>
      <c r="G29" s="1187"/>
      <c r="H29" s="1187"/>
      <c r="I29" s="1098"/>
      <c r="J29" s="925"/>
      <c r="K29" s="909"/>
      <c r="L29" s="1191">
        <f>mergeValue(A29)</f>
        <v>2</v>
      </c>
      <c r="M29" s="608" t="s">
        <v>19</v>
      </c>
      <c r="N29" s="613"/>
      <c r="O29" s="1280" t="str">
        <f>IF('Перечень тарифов'!J39="","",""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P29" s="1281"/>
      <c r="Q29" s="1281"/>
      <c r="R29" s="1281"/>
      <c r="S29" s="1281"/>
      <c r="T29" s="1281"/>
      <c r="U29" s="1281"/>
      <c r="V29" s="1282"/>
      <c r="W29" s="1123" t="s">
        <v>715</v>
      </c>
      <c r="X29" s="1093"/>
      <c r="Y29" s="1094"/>
      <c r="Z29" s="1094" t="str">
        <f t="shared" si="0"/>
        <v>Наименование тарифа</v>
      </c>
      <c r="AA29" s="1094"/>
      <c r="AB29" s="1094"/>
      <c r="AC29" s="1094"/>
      <c r="AD29" s="1093"/>
      <c r="AE29" s="1093"/>
      <c r="AF29" s="1093"/>
      <c r="AG29" s="1093"/>
      <c r="AH29" s="1093"/>
      <c r="AI29" s="1093"/>
      <c r="AJ29" s="1093"/>
    </row>
    <row r="30" spans="1:36" s="1067" customFormat="1" hidden="1">
      <c r="A30" s="1279"/>
      <c r="B30" s="1279">
        <v>1</v>
      </c>
      <c r="C30" s="1019"/>
      <c r="D30" s="1019"/>
      <c r="E30" s="1187"/>
      <c r="F30" s="1187"/>
      <c r="G30" s="1187"/>
      <c r="H30" s="1187"/>
      <c r="I30" s="1182"/>
      <c r="J30" s="900"/>
      <c r="K30" s="903"/>
      <c r="L30" s="1191" t="str">
        <f>mergeValue(A30) &amp;"."&amp; mergeValue(B30)</f>
        <v>2.1</v>
      </c>
      <c r="M30" s="656"/>
      <c r="N30" s="613"/>
      <c r="O30" s="1280"/>
      <c r="P30" s="1281"/>
      <c r="Q30" s="1281"/>
      <c r="R30" s="1281"/>
      <c r="S30" s="1281"/>
      <c r="T30" s="1281"/>
      <c r="U30" s="1281"/>
      <c r="V30" s="1282"/>
      <c r="W30" s="1123"/>
      <c r="X30" s="1093"/>
      <c r="Y30" s="1094"/>
      <c r="Z30" s="1094" t="str">
        <f t="shared" si="0"/>
        <v/>
      </c>
      <c r="AA30" s="1094"/>
      <c r="AB30" s="1094"/>
      <c r="AC30" s="1094"/>
      <c r="AD30" s="1093"/>
      <c r="AE30" s="1093"/>
      <c r="AF30" s="1093"/>
      <c r="AG30" s="1093"/>
      <c r="AH30" s="1093"/>
      <c r="AI30" s="1093"/>
      <c r="AJ30" s="1093"/>
    </row>
    <row r="31" spans="1:36" s="1067" customFormat="1" hidden="1">
      <c r="A31" s="1279"/>
      <c r="B31" s="1279"/>
      <c r="C31" s="1279">
        <v>1</v>
      </c>
      <c r="D31" s="1019"/>
      <c r="E31" s="1187"/>
      <c r="F31" s="1187"/>
      <c r="G31" s="1187"/>
      <c r="H31" s="1187"/>
      <c r="I31" s="908"/>
      <c r="J31" s="900"/>
      <c r="K31" s="903"/>
      <c r="L31" s="1191" t="str">
        <f>mergeValue(A31) &amp;"."&amp; mergeValue(B31)&amp;"."&amp; mergeValue(C31)</f>
        <v>2.1.1</v>
      </c>
      <c r="M31" s="657"/>
      <c r="N31" s="613"/>
      <c r="O31" s="1280"/>
      <c r="P31" s="1281"/>
      <c r="Q31" s="1281"/>
      <c r="R31" s="1281"/>
      <c r="S31" s="1281"/>
      <c r="T31" s="1281"/>
      <c r="U31" s="1281"/>
      <c r="V31" s="1282"/>
      <c r="W31" s="1123"/>
      <c r="X31" s="1093"/>
      <c r="Y31" s="1094"/>
      <c r="Z31" s="1094" t="str">
        <f t="shared" si="0"/>
        <v/>
      </c>
      <c r="AA31" s="1094"/>
      <c r="AB31" s="1094"/>
      <c r="AC31" s="1094"/>
      <c r="AD31" s="1093"/>
      <c r="AE31" s="1093"/>
      <c r="AF31" s="1093"/>
      <c r="AG31" s="1093"/>
      <c r="AH31" s="1093"/>
      <c r="AI31" s="1093"/>
      <c r="AJ31" s="1093"/>
    </row>
    <row r="32" spans="1:36" s="1067" customFormat="1" hidden="1">
      <c r="A32" s="1279"/>
      <c r="B32" s="1279"/>
      <c r="C32" s="1279"/>
      <c r="D32" s="1279">
        <v>1</v>
      </c>
      <c r="E32" s="1187"/>
      <c r="F32" s="1187"/>
      <c r="G32" s="1187"/>
      <c r="H32" s="1187"/>
      <c r="I32" s="908"/>
      <c r="J32" s="900"/>
      <c r="K32" s="903"/>
      <c r="L32" s="1191" t="str">
        <f>mergeValue(A32) &amp;"."&amp; mergeValue(B32)&amp;"."&amp; mergeValue(C32)&amp;"."&amp; mergeValue(D32)</f>
        <v>2.1.1.1</v>
      </c>
      <c r="M32" s="658"/>
      <c r="N32" s="613"/>
      <c r="O32" s="1280"/>
      <c r="P32" s="1281"/>
      <c r="Q32" s="1281"/>
      <c r="R32" s="1281"/>
      <c r="S32" s="1281"/>
      <c r="T32" s="1281"/>
      <c r="U32" s="1281"/>
      <c r="V32" s="1282"/>
      <c r="W32" s="1123"/>
      <c r="X32" s="1093"/>
      <c r="Y32" s="1094"/>
      <c r="Z32" s="1094" t="str">
        <f t="shared" si="0"/>
        <v/>
      </c>
      <c r="AA32" s="1094"/>
      <c r="AB32" s="1094"/>
      <c r="AC32" s="1094"/>
      <c r="AD32" s="1093"/>
      <c r="AE32" s="1093"/>
      <c r="AF32" s="1093"/>
      <c r="AG32" s="1093"/>
      <c r="AH32" s="1093"/>
      <c r="AI32" s="1093"/>
      <c r="AJ32" s="1093"/>
    </row>
    <row r="33" spans="1:36" s="1067" customFormat="1" ht="49.5" customHeight="1">
      <c r="A33" s="1279"/>
      <c r="B33" s="1279"/>
      <c r="C33" s="1279"/>
      <c r="D33" s="1279"/>
      <c r="E33" s="1279">
        <v>1</v>
      </c>
      <c r="F33" s="1187"/>
      <c r="G33" s="1187"/>
      <c r="H33" s="1019">
        <v>1</v>
      </c>
      <c r="I33" s="1279">
        <v>1</v>
      </c>
      <c r="J33" s="1187"/>
      <c r="K33" s="911"/>
      <c r="L33" s="1191" t="str">
        <f>mergeValue(A33) &amp;"."&amp; mergeValue(B33)&amp;"."&amp; mergeValue(C33)&amp;"."&amp; mergeValue(D33)&amp;"."&amp; mergeValue(E33)</f>
        <v>2.1.1.1.1</v>
      </c>
      <c r="M33" s="522" t="s">
        <v>8</v>
      </c>
      <c r="N33" s="613"/>
      <c r="O33" s="1283" t="s">
        <v>3</v>
      </c>
      <c r="P33" s="1284"/>
      <c r="Q33" s="1284"/>
      <c r="R33" s="1284"/>
      <c r="S33" s="1284"/>
      <c r="T33" s="1284"/>
      <c r="U33" s="1284"/>
      <c r="V33" s="1285"/>
      <c r="W33" s="1123" t="s">
        <v>716</v>
      </c>
      <c r="X33" s="1093"/>
      <c r="Y33" s="1094"/>
      <c r="Z33" s="1094" t="str">
        <f t="shared" si="0"/>
        <v>Схема подключения теплопотребляющей установки к коллектору источника тепловой энергии</v>
      </c>
      <c r="AA33" s="1094"/>
      <c r="AB33" s="1094"/>
      <c r="AC33" s="1094"/>
      <c r="AD33" s="1093"/>
      <c r="AE33" s="1093"/>
      <c r="AF33" s="1093"/>
      <c r="AG33" s="1093"/>
      <c r="AH33" s="1093"/>
      <c r="AI33" s="1093"/>
      <c r="AJ33" s="1093"/>
    </row>
    <row r="34" spans="1:36" s="1067" customFormat="1" ht="33.75">
      <c r="A34" s="1279"/>
      <c r="B34" s="1279"/>
      <c r="C34" s="1279"/>
      <c r="D34" s="1279"/>
      <c r="E34" s="1279"/>
      <c r="F34" s="1279">
        <v>1</v>
      </c>
      <c r="G34" s="1019"/>
      <c r="H34" s="1019"/>
      <c r="I34" s="1279"/>
      <c r="J34" s="1279">
        <v>1</v>
      </c>
      <c r="K34" s="912"/>
      <c r="L34" s="1191" t="str">
        <f>mergeValue(A34) &amp;"."&amp; mergeValue(B34)&amp;"."&amp; mergeValue(C34)&amp;"."&amp; mergeValue(D34)&amp;"."&amp; mergeValue(E34)&amp;"."&amp; mergeValue(F34)</f>
        <v>2.1.1.1.1.1</v>
      </c>
      <c r="M34" s="523" t="s">
        <v>9</v>
      </c>
      <c r="N34" s="613"/>
      <c r="O34" s="1283" t="s">
        <v>3</v>
      </c>
      <c r="P34" s="1284"/>
      <c r="Q34" s="1284"/>
      <c r="R34" s="1284"/>
      <c r="S34" s="1284"/>
      <c r="T34" s="1284"/>
      <c r="U34" s="1284"/>
      <c r="V34" s="1285"/>
      <c r="W34" s="1123" t="s">
        <v>717</v>
      </c>
      <c r="X34" s="1093"/>
      <c r="Y34" s="1094"/>
      <c r="Z34" s="1094" t="str">
        <f t="shared" si="0"/>
        <v>Группа потребителей</v>
      </c>
      <c r="AA34" s="1094"/>
      <c r="AB34" s="1094"/>
      <c r="AC34" s="1094"/>
      <c r="AD34" s="1093"/>
      <c r="AE34" s="1093"/>
      <c r="AF34" s="1093"/>
      <c r="AG34" s="1093"/>
      <c r="AH34" s="1093"/>
      <c r="AI34" s="1093"/>
      <c r="AJ34" s="1093"/>
    </row>
    <row r="35" spans="1:36" s="1067" customFormat="1" ht="47.25" customHeight="1">
      <c r="A35" s="1279"/>
      <c r="B35" s="1279"/>
      <c r="C35" s="1279"/>
      <c r="D35" s="1279"/>
      <c r="E35" s="1279"/>
      <c r="F35" s="1279"/>
      <c r="G35" s="1019">
        <v>1</v>
      </c>
      <c r="H35" s="1019"/>
      <c r="I35" s="1279"/>
      <c r="J35" s="1279"/>
      <c r="K35" s="912">
        <v>1</v>
      </c>
      <c r="L35" s="1191" t="str">
        <f>mergeValue(A35) &amp;"."&amp; mergeValue(B35)&amp;"."&amp; mergeValue(C35)&amp;"."&amp; mergeValue(D35)&amp;"."&amp; mergeValue(E35)&amp;"."&amp; mergeValue(F35)&amp;"."&amp; mergeValue(G35)</f>
        <v>2.1.1.1.1.1.1</v>
      </c>
      <c r="M35" s="1082" t="s">
        <v>602</v>
      </c>
      <c r="N35" s="613"/>
      <c r="O35" s="647">
        <v>3380.53</v>
      </c>
      <c r="P35" s="724"/>
      <c r="Q35" s="1033"/>
      <c r="R35" s="1286" t="s">
        <v>845</v>
      </c>
      <c r="S35" s="1287" t="s">
        <v>82</v>
      </c>
      <c r="T35" s="1286" t="s">
        <v>846</v>
      </c>
      <c r="U35" s="1287" t="s">
        <v>82</v>
      </c>
      <c r="V35" s="724"/>
      <c r="W35" s="1288" t="s">
        <v>718</v>
      </c>
      <c r="X35" s="1093" t="str">
        <f>strCheckDate(O36:V36)</f>
        <v/>
      </c>
      <c r="Y35" s="1094"/>
      <c r="Z35" s="1094" t="str">
        <f t="shared" si="0"/>
        <v>вода</v>
      </c>
      <c r="AA35" s="1094"/>
      <c r="AB35" s="1094"/>
      <c r="AC35" s="1094"/>
      <c r="AD35" s="1093"/>
      <c r="AE35" s="1093"/>
      <c r="AF35" s="1093"/>
      <c r="AG35" s="1093"/>
      <c r="AH35" s="1093"/>
      <c r="AI35" s="1093"/>
      <c r="AJ35" s="1093"/>
    </row>
    <row r="36" spans="1:36" s="1067" customFormat="1" ht="11.25" hidden="1" customHeight="1">
      <c r="A36" s="1279"/>
      <c r="B36" s="1279"/>
      <c r="C36" s="1279"/>
      <c r="D36" s="1279"/>
      <c r="E36" s="1279"/>
      <c r="F36" s="1279"/>
      <c r="G36" s="1019"/>
      <c r="H36" s="1019"/>
      <c r="I36" s="1279"/>
      <c r="J36" s="1279"/>
      <c r="K36" s="912"/>
      <c r="L36" s="1101"/>
      <c r="M36" s="613"/>
      <c r="N36" s="613"/>
      <c r="O36" s="724"/>
      <c r="P36" s="724"/>
      <c r="Q36" s="730" t="str">
        <f>R35 &amp; "-" &amp; T35</f>
        <v>01.01.2024-31.12.2024</v>
      </c>
      <c r="R36" s="1286"/>
      <c r="S36" s="1287"/>
      <c r="T36" s="1286"/>
      <c r="U36" s="1287"/>
      <c r="V36" s="724"/>
      <c r="W36" s="1289"/>
      <c r="X36" s="1093"/>
      <c r="Y36" s="1094"/>
      <c r="Z36" s="1094" t="str">
        <f t="shared" si="0"/>
        <v/>
      </c>
      <c r="AA36" s="1094"/>
      <c r="AB36" s="1094"/>
      <c r="AC36" s="1094"/>
      <c r="AD36" s="1093"/>
      <c r="AE36" s="1093"/>
      <c r="AF36" s="1093"/>
      <c r="AG36" s="1093"/>
      <c r="AH36" s="1093"/>
      <c r="AI36" s="1093"/>
      <c r="AJ36" s="1093"/>
    </row>
    <row r="37" spans="1:36" s="1067" customFormat="1" ht="15" customHeight="1">
      <c r="A37" s="1279"/>
      <c r="B37" s="1279"/>
      <c r="C37" s="1279"/>
      <c r="D37" s="1279"/>
      <c r="E37" s="1279"/>
      <c r="F37" s="1279"/>
      <c r="G37" s="1187"/>
      <c r="H37" s="1019"/>
      <c r="I37" s="1279"/>
      <c r="J37" s="1279"/>
      <c r="K37" s="911"/>
      <c r="L37" s="652"/>
      <c r="M37" s="525" t="s">
        <v>24</v>
      </c>
      <c r="N37" s="952"/>
      <c r="O37" s="952"/>
      <c r="P37" s="952"/>
      <c r="Q37" s="952"/>
      <c r="R37" s="952"/>
      <c r="S37" s="952"/>
      <c r="T37" s="952"/>
      <c r="U37" s="952"/>
      <c r="V37" s="723"/>
      <c r="W37" s="1290"/>
      <c r="X37" s="1093"/>
      <c r="Y37" s="1094"/>
      <c r="Z37" s="1094" t="str">
        <f t="shared" si="0"/>
        <v>Добавить вид теплоносителя (параметры теплоносителя)</v>
      </c>
      <c r="AA37" s="1094"/>
      <c r="AB37" s="1094"/>
      <c r="AC37" s="1094"/>
      <c r="AD37" s="1093"/>
      <c r="AE37" s="1093"/>
      <c r="AF37" s="1093"/>
      <c r="AG37" s="1093"/>
      <c r="AH37" s="1093"/>
      <c r="AI37" s="1093"/>
      <c r="AJ37" s="1093"/>
    </row>
    <row r="38" spans="1:36" s="1067" customFormat="1" ht="15" customHeight="1">
      <c r="A38" s="1279"/>
      <c r="B38" s="1279"/>
      <c r="C38" s="1279"/>
      <c r="D38" s="1279"/>
      <c r="E38" s="1279"/>
      <c r="F38" s="1187"/>
      <c r="G38" s="1187"/>
      <c r="H38" s="1019"/>
      <c r="I38" s="1279"/>
      <c r="J38" s="1187"/>
      <c r="K38" s="911"/>
      <c r="L38" s="652"/>
      <c r="M38" s="524" t="s">
        <v>10</v>
      </c>
      <c r="N38" s="952"/>
      <c r="O38" s="952"/>
      <c r="P38" s="952"/>
      <c r="Q38" s="952"/>
      <c r="R38" s="952"/>
      <c r="S38" s="952"/>
      <c r="T38" s="952"/>
      <c r="U38" s="951"/>
      <c r="V38" s="952"/>
      <c r="W38" s="632"/>
      <c r="X38" s="1093"/>
      <c r="Y38" s="1094"/>
      <c r="Z38" s="1094" t="str">
        <f t="shared" si="0"/>
        <v>Добавить группу потребителей</v>
      </c>
      <c r="AA38" s="1094"/>
      <c r="AB38" s="1094"/>
      <c r="AC38" s="1094"/>
      <c r="AD38" s="1093"/>
      <c r="AE38" s="1093"/>
      <c r="AF38" s="1093"/>
      <c r="AG38" s="1093"/>
      <c r="AH38" s="1093"/>
      <c r="AI38" s="1093"/>
      <c r="AJ38" s="1093"/>
    </row>
    <row r="39" spans="1:36" s="1067" customFormat="1" ht="15" customHeight="1">
      <c r="A39" s="1279"/>
      <c r="B39" s="1279"/>
      <c r="C39" s="1279"/>
      <c r="D39" s="1279"/>
      <c r="E39" s="1022" t="s">
        <v>251</v>
      </c>
      <c r="F39" s="1187"/>
      <c r="G39" s="1187"/>
      <c r="H39" s="1187"/>
      <c r="I39" s="925"/>
      <c r="J39" s="1004"/>
      <c r="K39" s="909"/>
      <c r="L39" s="652"/>
      <c r="M39" s="947" t="s">
        <v>11</v>
      </c>
      <c r="N39" s="952"/>
      <c r="O39" s="952"/>
      <c r="P39" s="952"/>
      <c r="Q39" s="952"/>
      <c r="R39" s="952"/>
      <c r="S39" s="952"/>
      <c r="T39" s="952"/>
      <c r="U39" s="951"/>
      <c r="V39" s="952"/>
      <c r="W39" s="632"/>
      <c r="X39" s="1093"/>
      <c r="Y39" s="1094"/>
      <c r="Z39" s="1094" t="str">
        <f t="shared" si="0"/>
        <v>Добавить схему подключения</v>
      </c>
      <c r="AA39" s="1094"/>
      <c r="AB39" s="1094"/>
      <c r="AC39" s="1094"/>
      <c r="AD39" s="1093"/>
      <c r="AE39" s="1093"/>
      <c r="AF39" s="1093"/>
      <c r="AG39" s="1093"/>
      <c r="AH39" s="1093"/>
      <c r="AI39" s="1093"/>
      <c r="AJ39" s="1093"/>
    </row>
    <row r="40" spans="1:36" ht="11.25">
      <c r="A40" s="936"/>
      <c r="B40" s="936"/>
      <c r="C40" s="936"/>
      <c r="D40" s="936"/>
      <c r="E40" s="936"/>
      <c r="F40" s="936"/>
      <c r="G40" s="936"/>
      <c r="H40" s="936"/>
      <c r="I40" s="936"/>
      <c r="J40" s="936"/>
      <c r="K40" s="936"/>
      <c r="X40" s="936"/>
      <c r="Y40" s="936"/>
      <c r="Z40" s="936"/>
      <c r="AA40" s="936"/>
      <c r="AB40" s="936"/>
      <c r="AC40" s="936"/>
      <c r="AD40" s="936"/>
      <c r="AE40" s="936"/>
      <c r="AF40" s="936"/>
      <c r="AG40" s="936"/>
      <c r="AH40" s="936"/>
    </row>
    <row r="41" spans="1:36" ht="90" customHeight="1">
      <c r="L41" s="1">
        <v>1</v>
      </c>
      <c r="M41" s="1273" t="s">
        <v>719</v>
      </c>
      <c r="N41" s="1273"/>
      <c r="O41" s="1273"/>
      <c r="P41" s="1273"/>
      <c r="Q41" s="1273"/>
      <c r="R41" s="1273"/>
      <c r="S41" s="1273"/>
      <c r="T41" s="1273"/>
      <c r="U41" s="1273"/>
      <c r="V41" s="1273"/>
      <c r="W41" s="1273"/>
    </row>
  </sheetData>
  <sheetProtection password="FA9C" sheet="1" objects="1" scenarios="1" formatColumns="0" formatRows="0"/>
  <dataConsolidate leftLabels="1"/>
  <mergeCells count="58">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28"/>
    <mergeCell ref="O18:V18"/>
    <mergeCell ref="B19:B28"/>
    <mergeCell ref="O19:V19"/>
    <mergeCell ref="C20:C28"/>
    <mergeCell ref="O20:V20"/>
    <mergeCell ref="D21:D28"/>
    <mergeCell ref="U24:U25"/>
    <mergeCell ref="W24:W26"/>
    <mergeCell ref="M41:W41"/>
    <mergeCell ref="O21:V21"/>
    <mergeCell ref="E22:E27"/>
    <mergeCell ref="I22:I27"/>
    <mergeCell ref="O22:V22"/>
    <mergeCell ref="F23:F26"/>
    <mergeCell ref="J23:J26"/>
    <mergeCell ref="O23:V23"/>
    <mergeCell ref="R24:R25"/>
    <mergeCell ref="S24:S25"/>
    <mergeCell ref="T24:T25"/>
    <mergeCell ref="T35:T36"/>
    <mergeCell ref="U35:U36"/>
    <mergeCell ref="W35:W37"/>
    <mergeCell ref="A29:A39"/>
    <mergeCell ref="O29:V29"/>
    <mergeCell ref="B30:B39"/>
    <mergeCell ref="O30:V30"/>
    <mergeCell ref="C31:C39"/>
    <mergeCell ref="O31:V31"/>
    <mergeCell ref="D32:D39"/>
    <mergeCell ref="O32:V32"/>
    <mergeCell ref="E33:E38"/>
    <mergeCell ref="I33:I38"/>
    <mergeCell ref="O33:V33"/>
    <mergeCell ref="F34:F37"/>
    <mergeCell ref="J34:J37"/>
    <mergeCell ref="O34:V34"/>
    <mergeCell ref="R35:R36"/>
    <mergeCell ref="S35:S36"/>
  </mergeCells>
  <dataValidations count="11">
    <dataValidation allowBlank="1" sqref="WVT983073:WWE983079 JH65569:JS65575 TD65569:TO65575 ACZ65569:ADK65575 AMV65569:ANG65575 AWR65569:AXC65575 BGN65569:BGY65575 BQJ65569:BQU65575 CAF65569:CAQ65575 CKB65569:CKM65575 CTX65569:CUI65575 DDT65569:DEE65575 DNP65569:DOA65575 DXL65569:DXW65575 EHH65569:EHS65575 ERD65569:ERO65575 FAZ65569:FBK65575 FKV65569:FLG65575 FUR65569:FVC65575 GEN65569:GEY65575 GOJ65569:GOU65575 GYF65569:GYQ65575 HIB65569:HIM65575 HRX65569:HSI65575 IBT65569:ICE65575 ILP65569:IMA65575 IVL65569:IVW65575 JFH65569:JFS65575 JPD65569:JPO65575 JYZ65569:JZK65575 KIV65569:KJG65575 KSR65569:KTC65575 LCN65569:LCY65575 LMJ65569:LMU65575 LWF65569:LWQ65575 MGB65569:MGM65575 MPX65569:MQI65575 MZT65569:NAE65575 NJP65569:NKA65575 NTL65569:NTW65575 ODH65569:ODS65575 OND65569:ONO65575 OWZ65569:OXK65575 PGV65569:PHG65575 PQR65569:PRC65575 QAN65569:QAY65575 QKJ65569:QKU65575 QUF65569:QUQ65575 REB65569:REM65575 RNX65569:ROI65575 RXT65569:RYE65575 SHP65569:SIA65575 SRL65569:SRW65575 TBH65569:TBS65575 TLD65569:TLO65575 TUZ65569:TVK65575 UEV65569:UFG65575 UOR65569:UPC65575 UYN65569:UYY65575 VIJ65569:VIU65575 VSF65569:VSQ65575 WCB65569:WCM65575 WLX65569:WMI65575 WVT65569:WWE65575 JH131105:JS131111 TD131105:TO131111 ACZ131105:ADK131111 AMV131105:ANG131111 AWR131105:AXC131111 BGN131105:BGY131111 BQJ131105:BQU131111 CAF131105:CAQ131111 CKB131105:CKM131111 CTX131105:CUI131111 DDT131105:DEE131111 DNP131105:DOA131111 DXL131105:DXW131111 EHH131105:EHS131111 ERD131105:ERO131111 FAZ131105:FBK131111 FKV131105:FLG131111 FUR131105:FVC131111 GEN131105:GEY131111 GOJ131105:GOU131111 GYF131105:GYQ131111 HIB131105:HIM131111 HRX131105:HSI131111 IBT131105:ICE131111 ILP131105:IMA131111 IVL131105:IVW131111 JFH131105:JFS131111 JPD131105:JPO131111 JYZ131105:JZK131111 KIV131105:KJG131111 KSR131105:KTC131111 LCN131105:LCY131111 LMJ131105:LMU131111 LWF131105:LWQ131111 MGB131105:MGM131111 MPX131105:MQI131111 MZT131105:NAE131111 NJP131105:NKA131111 NTL131105:NTW131111 ODH131105:ODS131111 OND131105:ONO131111 OWZ131105:OXK131111 PGV131105:PHG131111 PQR131105:PRC131111 QAN131105:QAY131111 QKJ131105:QKU131111 QUF131105:QUQ131111 REB131105:REM131111 RNX131105:ROI131111 RXT131105:RYE131111 SHP131105:SIA131111 SRL131105:SRW131111 TBH131105:TBS131111 TLD131105:TLO131111 TUZ131105:TVK131111 UEV131105:UFG131111 UOR131105:UPC131111 UYN131105:UYY131111 VIJ131105:VIU131111 VSF131105:VSQ131111 WCB131105:WCM131111 WLX131105:WMI131111 WVT131105:WWE131111 JH196641:JS196647 TD196641:TO196647 ACZ196641:ADK196647 AMV196641:ANG196647 AWR196641:AXC196647 BGN196641:BGY196647 BQJ196641:BQU196647 CAF196641:CAQ196647 CKB196641:CKM196647 CTX196641:CUI196647 DDT196641:DEE196647 DNP196641:DOA196647 DXL196641:DXW196647 EHH196641:EHS196647 ERD196641:ERO196647 FAZ196641:FBK196647 FKV196641:FLG196647 FUR196641:FVC196647 GEN196641:GEY196647 GOJ196641:GOU196647 GYF196641:GYQ196647 HIB196641:HIM196647 HRX196641:HSI196647 IBT196641:ICE196647 ILP196641:IMA196647 IVL196641:IVW196647 JFH196641:JFS196647 JPD196641:JPO196647 JYZ196641:JZK196647 KIV196641:KJG196647 KSR196641:KTC196647 LCN196641:LCY196647 LMJ196641:LMU196647 LWF196641:LWQ196647 MGB196641:MGM196647 MPX196641:MQI196647 MZT196641:NAE196647 NJP196641:NKA196647 NTL196641:NTW196647 ODH196641:ODS196647 OND196641:ONO196647 OWZ196641:OXK196647 PGV196641:PHG196647 PQR196641:PRC196647 QAN196641:QAY196647 QKJ196641:QKU196647 QUF196641:QUQ196647 REB196641:REM196647 RNX196641:ROI196647 RXT196641:RYE196647 SHP196641:SIA196647 SRL196641:SRW196647 TBH196641:TBS196647 TLD196641:TLO196647 TUZ196641:TVK196647 UEV196641:UFG196647 UOR196641:UPC196647 UYN196641:UYY196647 VIJ196641:VIU196647 VSF196641:VSQ196647 WCB196641:WCM196647 WLX196641:WMI196647 WVT196641:WWE196647 JH262177:JS262183 TD262177:TO262183 ACZ262177:ADK262183 AMV262177:ANG262183 AWR262177:AXC262183 BGN262177:BGY262183 BQJ262177:BQU262183 CAF262177:CAQ262183 CKB262177:CKM262183 CTX262177:CUI262183 DDT262177:DEE262183 DNP262177:DOA262183 DXL262177:DXW262183 EHH262177:EHS262183 ERD262177:ERO262183 FAZ262177:FBK262183 FKV262177:FLG262183 FUR262177:FVC262183 GEN262177:GEY262183 GOJ262177:GOU262183 GYF262177:GYQ262183 HIB262177:HIM262183 HRX262177:HSI262183 IBT262177:ICE262183 ILP262177:IMA262183 IVL262177:IVW262183 JFH262177:JFS262183 JPD262177:JPO262183 JYZ262177:JZK262183 KIV262177:KJG262183 KSR262177:KTC262183 LCN262177:LCY262183 LMJ262177:LMU262183 LWF262177:LWQ262183 MGB262177:MGM262183 MPX262177:MQI262183 MZT262177:NAE262183 NJP262177:NKA262183 NTL262177:NTW262183 ODH262177:ODS262183 OND262177:ONO262183 OWZ262177:OXK262183 PGV262177:PHG262183 PQR262177:PRC262183 QAN262177:QAY262183 QKJ262177:QKU262183 QUF262177:QUQ262183 REB262177:REM262183 RNX262177:ROI262183 RXT262177:RYE262183 SHP262177:SIA262183 SRL262177:SRW262183 TBH262177:TBS262183 TLD262177:TLO262183 TUZ262177:TVK262183 UEV262177:UFG262183 UOR262177:UPC262183 UYN262177:UYY262183 VIJ262177:VIU262183 VSF262177:VSQ262183 WCB262177:WCM262183 WLX262177:WMI262183 WVT262177:WWE262183 JH327713:JS327719 TD327713:TO327719 ACZ327713:ADK327719 AMV327713:ANG327719 AWR327713:AXC327719 BGN327713:BGY327719 BQJ327713:BQU327719 CAF327713:CAQ327719 CKB327713:CKM327719 CTX327713:CUI327719 DDT327713:DEE327719 DNP327713:DOA327719 DXL327713:DXW327719 EHH327713:EHS327719 ERD327713:ERO327719 FAZ327713:FBK327719 FKV327713:FLG327719 FUR327713:FVC327719 GEN327713:GEY327719 GOJ327713:GOU327719 GYF327713:GYQ327719 HIB327713:HIM327719 HRX327713:HSI327719 IBT327713:ICE327719 ILP327713:IMA327719 IVL327713:IVW327719 JFH327713:JFS327719 JPD327713:JPO327719 JYZ327713:JZK327719 KIV327713:KJG327719 KSR327713:KTC327719 LCN327713:LCY327719 LMJ327713:LMU327719 LWF327713:LWQ327719 MGB327713:MGM327719 MPX327713:MQI327719 MZT327713:NAE327719 NJP327713:NKA327719 NTL327713:NTW327719 ODH327713:ODS327719 OND327713:ONO327719 OWZ327713:OXK327719 PGV327713:PHG327719 PQR327713:PRC327719 QAN327713:QAY327719 QKJ327713:QKU327719 QUF327713:QUQ327719 REB327713:REM327719 RNX327713:ROI327719 RXT327713:RYE327719 SHP327713:SIA327719 SRL327713:SRW327719 TBH327713:TBS327719 TLD327713:TLO327719 TUZ327713:TVK327719 UEV327713:UFG327719 UOR327713:UPC327719 UYN327713:UYY327719 VIJ327713:VIU327719 VSF327713:VSQ327719 WCB327713:WCM327719 WLX327713:WMI327719 WVT327713:WWE327719 JH393249:JS393255 TD393249:TO393255 ACZ393249:ADK393255 AMV393249:ANG393255 AWR393249:AXC393255 BGN393249:BGY393255 BQJ393249:BQU393255 CAF393249:CAQ393255 CKB393249:CKM393255 CTX393249:CUI393255 DDT393249:DEE393255 DNP393249:DOA393255 DXL393249:DXW393255 EHH393249:EHS393255 ERD393249:ERO393255 FAZ393249:FBK393255 FKV393249:FLG393255 FUR393249:FVC393255 GEN393249:GEY393255 GOJ393249:GOU393255 GYF393249:GYQ393255 HIB393249:HIM393255 HRX393249:HSI393255 IBT393249:ICE393255 ILP393249:IMA393255 IVL393249:IVW393255 JFH393249:JFS393255 JPD393249:JPO393255 JYZ393249:JZK393255 KIV393249:KJG393255 KSR393249:KTC393255 LCN393249:LCY393255 LMJ393249:LMU393255 LWF393249:LWQ393255 MGB393249:MGM393255 MPX393249:MQI393255 MZT393249:NAE393255 NJP393249:NKA393255 NTL393249:NTW393255 ODH393249:ODS393255 OND393249:ONO393255 OWZ393249:OXK393255 PGV393249:PHG393255 PQR393249:PRC393255 QAN393249:QAY393255 QKJ393249:QKU393255 QUF393249:QUQ393255 REB393249:REM393255 RNX393249:ROI393255 RXT393249:RYE393255 SHP393249:SIA393255 SRL393249:SRW393255 TBH393249:TBS393255 TLD393249:TLO393255 TUZ393249:TVK393255 UEV393249:UFG393255 UOR393249:UPC393255 UYN393249:UYY393255 VIJ393249:VIU393255 VSF393249:VSQ393255 WCB393249:WCM393255 WLX393249:WMI393255 WVT393249:WWE393255 JH458785:JS458791 TD458785:TO458791 ACZ458785:ADK458791 AMV458785:ANG458791 AWR458785:AXC458791 BGN458785:BGY458791 BQJ458785:BQU458791 CAF458785:CAQ458791 CKB458785:CKM458791 CTX458785:CUI458791 DDT458785:DEE458791 DNP458785:DOA458791 DXL458785:DXW458791 EHH458785:EHS458791 ERD458785:ERO458791 FAZ458785:FBK458791 FKV458785:FLG458791 FUR458785:FVC458791 GEN458785:GEY458791 GOJ458785:GOU458791 GYF458785:GYQ458791 HIB458785:HIM458791 HRX458785:HSI458791 IBT458785:ICE458791 ILP458785:IMA458791 IVL458785:IVW458791 JFH458785:JFS458791 JPD458785:JPO458791 JYZ458785:JZK458791 KIV458785:KJG458791 KSR458785:KTC458791 LCN458785:LCY458791 LMJ458785:LMU458791 LWF458785:LWQ458791 MGB458785:MGM458791 MPX458785:MQI458791 MZT458785:NAE458791 NJP458785:NKA458791 NTL458785:NTW458791 ODH458785:ODS458791 OND458785:ONO458791 OWZ458785:OXK458791 PGV458785:PHG458791 PQR458785:PRC458791 QAN458785:QAY458791 QKJ458785:QKU458791 QUF458785:QUQ458791 REB458785:REM458791 RNX458785:ROI458791 RXT458785:RYE458791 SHP458785:SIA458791 SRL458785:SRW458791 TBH458785:TBS458791 TLD458785:TLO458791 TUZ458785:TVK458791 UEV458785:UFG458791 UOR458785:UPC458791 UYN458785:UYY458791 VIJ458785:VIU458791 VSF458785:VSQ458791 WCB458785:WCM458791 WLX458785:WMI458791 WVT458785:WWE458791 JH524321:JS524327 TD524321:TO524327 ACZ524321:ADK524327 AMV524321:ANG524327 AWR524321:AXC524327 BGN524321:BGY524327 BQJ524321:BQU524327 CAF524321:CAQ524327 CKB524321:CKM524327 CTX524321:CUI524327 DDT524321:DEE524327 DNP524321:DOA524327 DXL524321:DXW524327 EHH524321:EHS524327 ERD524321:ERO524327 FAZ524321:FBK524327 FKV524321:FLG524327 FUR524321:FVC524327 GEN524321:GEY524327 GOJ524321:GOU524327 GYF524321:GYQ524327 HIB524321:HIM524327 HRX524321:HSI524327 IBT524321:ICE524327 ILP524321:IMA524327 IVL524321:IVW524327 JFH524321:JFS524327 JPD524321:JPO524327 JYZ524321:JZK524327 KIV524321:KJG524327 KSR524321:KTC524327 LCN524321:LCY524327 LMJ524321:LMU524327 LWF524321:LWQ524327 MGB524321:MGM524327 MPX524321:MQI524327 MZT524321:NAE524327 NJP524321:NKA524327 NTL524321:NTW524327 ODH524321:ODS524327 OND524321:ONO524327 OWZ524321:OXK524327 PGV524321:PHG524327 PQR524321:PRC524327 QAN524321:QAY524327 QKJ524321:QKU524327 QUF524321:QUQ524327 REB524321:REM524327 RNX524321:ROI524327 RXT524321:RYE524327 SHP524321:SIA524327 SRL524321:SRW524327 TBH524321:TBS524327 TLD524321:TLO524327 TUZ524321:TVK524327 UEV524321:UFG524327 UOR524321:UPC524327 UYN524321:UYY524327 VIJ524321:VIU524327 VSF524321:VSQ524327 WCB524321:WCM524327 WLX524321:WMI524327 WVT524321:WWE524327 JH589857:JS589863 TD589857:TO589863 ACZ589857:ADK589863 AMV589857:ANG589863 AWR589857:AXC589863 BGN589857:BGY589863 BQJ589857:BQU589863 CAF589857:CAQ589863 CKB589857:CKM589863 CTX589857:CUI589863 DDT589857:DEE589863 DNP589857:DOA589863 DXL589857:DXW589863 EHH589857:EHS589863 ERD589857:ERO589863 FAZ589857:FBK589863 FKV589857:FLG589863 FUR589857:FVC589863 GEN589857:GEY589863 GOJ589857:GOU589863 GYF589857:GYQ589863 HIB589857:HIM589863 HRX589857:HSI589863 IBT589857:ICE589863 ILP589857:IMA589863 IVL589857:IVW589863 JFH589857:JFS589863 JPD589857:JPO589863 JYZ589857:JZK589863 KIV589857:KJG589863 KSR589857:KTC589863 LCN589857:LCY589863 LMJ589857:LMU589863 LWF589857:LWQ589863 MGB589857:MGM589863 MPX589857:MQI589863 MZT589857:NAE589863 NJP589857:NKA589863 NTL589857:NTW589863 ODH589857:ODS589863 OND589857:ONO589863 OWZ589857:OXK589863 PGV589857:PHG589863 PQR589857:PRC589863 QAN589857:QAY589863 QKJ589857:QKU589863 QUF589857:QUQ589863 REB589857:REM589863 RNX589857:ROI589863 RXT589857:RYE589863 SHP589857:SIA589863 SRL589857:SRW589863 TBH589857:TBS589863 TLD589857:TLO589863 TUZ589857:TVK589863 UEV589857:UFG589863 UOR589857:UPC589863 UYN589857:UYY589863 VIJ589857:VIU589863 VSF589857:VSQ589863 WCB589857:WCM589863 WLX589857:WMI589863 WVT589857:WWE589863 JH655393:JS655399 TD655393:TO655399 ACZ655393:ADK655399 AMV655393:ANG655399 AWR655393:AXC655399 BGN655393:BGY655399 BQJ655393:BQU655399 CAF655393:CAQ655399 CKB655393:CKM655399 CTX655393:CUI655399 DDT655393:DEE655399 DNP655393:DOA655399 DXL655393:DXW655399 EHH655393:EHS655399 ERD655393:ERO655399 FAZ655393:FBK655399 FKV655393:FLG655399 FUR655393:FVC655399 GEN655393:GEY655399 GOJ655393:GOU655399 GYF655393:GYQ655399 HIB655393:HIM655399 HRX655393:HSI655399 IBT655393:ICE655399 ILP655393:IMA655399 IVL655393:IVW655399 JFH655393:JFS655399 JPD655393:JPO655399 JYZ655393:JZK655399 KIV655393:KJG655399 KSR655393:KTC655399 LCN655393:LCY655399 LMJ655393:LMU655399 LWF655393:LWQ655399 MGB655393:MGM655399 MPX655393:MQI655399 MZT655393:NAE655399 NJP655393:NKA655399 NTL655393:NTW655399 ODH655393:ODS655399 OND655393:ONO655399 OWZ655393:OXK655399 PGV655393:PHG655399 PQR655393:PRC655399 QAN655393:QAY655399 QKJ655393:QKU655399 QUF655393:QUQ655399 REB655393:REM655399 RNX655393:ROI655399 RXT655393:RYE655399 SHP655393:SIA655399 SRL655393:SRW655399 TBH655393:TBS655399 TLD655393:TLO655399 TUZ655393:TVK655399 UEV655393:UFG655399 UOR655393:UPC655399 UYN655393:UYY655399 VIJ655393:VIU655399 VSF655393:VSQ655399 WCB655393:WCM655399 WLX655393:WMI655399 WVT655393:WWE655399 JH720929:JS720935 TD720929:TO720935 ACZ720929:ADK720935 AMV720929:ANG720935 AWR720929:AXC720935 BGN720929:BGY720935 BQJ720929:BQU720935 CAF720929:CAQ720935 CKB720929:CKM720935 CTX720929:CUI720935 DDT720929:DEE720935 DNP720929:DOA720935 DXL720929:DXW720935 EHH720929:EHS720935 ERD720929:ERO720935 FAZ720929:FBK720935 FKV720929:FLG720935 FUR720929:FVC720935 GEN720929:GEY720935 GOJ720929:GOU720935 GYF720929:GYQ720935 HIB720929:HIM720935 HRX720929:HSI720935 IBT720929:ICE720935 ILP720929:IMA720935 IVL720929:IVW720935 JFH720929:JFS720935 JPD720929:JPO720935 JYZ720929:JZK720935 KIV720929:KJG720935 KSR720929:KTC720935 LCN720929:LCY720935 LMJ720929:LMU720935 LWF720929:LWQ720935 MGB720929:MGM720935 MPX720929:MQI720935 MZT720929:NAE720935 NJP720929:NKA720935 NTL720929:NTW720935 ODH720929:ODS720935 OND720929:ONO720935 OWZ720929:OXK720935 PGV720929:PHG720935 PQR720929:PRC720935 QAN720929:QAY720935 QKJ720929:QKU720935 QUF720929:QUQ720935 REB720929:REM720935 RNX720929:ROI720935 RXT720929:RYE720935 SHP720929:SIA720935 SRL720929:SRW720935 TBH720929:TBS720935 TLD720929:TLO720935 TUZ720929:TVK720935 UEV720929:UFG720935 UOR720929:UPC720935 UYN720929:UYY720935 VIJ720929:VIU720935 VSF720929:VSQ720935 WCB720929:WCM720935 WLX720929:WMI720935 WVT720929:WWE720935 JH786465:JS786471 TD786465:TO786471 ACZ786465:ADK786471 AMV786465:ANG786471 AWR786465:AXC786471 BGN786465:BGY786471 BQJ786465:BQU786471 CAF786465:CAQ786471 CKB786465:CKM786471 CTX786465:CUI786471 DDT786465:DEE786471 DNP786465:DOA786471 DXL786465:DXW786471 EHH786465:EHS786471 ERD786465:ERO786471 FAZ786465:FBK786471 FKV786465:FLG786471 FUR786465:FVC786471 GEN786465:GEY786471 GOJ786465:GOU786471 GYF786465:GYQ786471 HIB786465:HIM786471 HRX786465:HSI786471 IBT786465:ICE786471 ILP786465:IMA786471 IVL786465:IVW786471 JFH786465:JFS786471 JPD786465:JPO786471 JYZ786465:JZK786471 KIV786465:KJG786471 KSR786465:KTC786471 LCN786465:LCY786471 LMJ786465:LMU786471 LWF786465:LWQ786471 MGB786465:MGM786471 MPX786465:MQI786471 MZT786465:NAE786471 NJP786465:NKA786471 NTL786465:NTW786471 ODH786465:ODS786471 OND786465:ONO786471 OWZ786465:OXK786471 PGV786465:PHG786471 PQR786465:PRC786471 QAN786465:QAY786471 QKJ786465:QKU786471 QUF786465:QUQ786471 REB786465:REM786471 RNX786465:ROI786471 RXT786465:RYE786471 SHP786465:SIA786471 SRL786465:SRW786471 TBH786465:TBS786471 TLD786465:TLO786471 TUZ786465:TVK786471 UEV786465:UFG786471 UOR786465:UPC786471 UYN786465:UYY786471 VIJ786465:VIU786471 VSF786465:VSQ786471 WCB786465:WCM786471 WLX786465:WMI786471 WVT786465:WWE786471 JH852001:JS852007 TD852001:TO852007 ACZ852001:ADK852007 AMV852001:ANG852007 AWR852001:AXC852007 BGN852001:BGY852007 BQJ852001:BQU852007 CAF852001:CAQ852007 CKB852001:CKM852007 CTX852001:CUI852007 DDT852001:DEE852007 DNP852001:DOA852007 DXL852001:DXW852007 EHH852001:EHS852007 ERD852001:ERO852007 FAZ852001:FBK852007 FKV852001:FLG852007 FUR852001:FVC852007 GEN852001:GEY852007 GOJ852001:GOU852007 GYF852001:GYQ852007 HIB852001:HIM852007 HRX852001:HSI852007 IBT852001:ICE852007 ILP852001:IMA852007 IVL852001:IVW852007 JFH852001:JFS852007 JPD852001:JPO852007 JYZ852001:JZK852007 KIV852001:KJG852007 KSR852001:KTC852007 LCN852001:LCY852007 LMJ852001:LMU852007 LWF852001:LWQ852007 MGB852001:MGM852007 MPX852001:MQI852007 MZT852001:NAE852007 NJP852001:NKA852007 NTL852001:NTW852007 ODH852001:ODS852007 OND852001:ONO852007 OWZ852001:OXK852007 PGV852001:PHG852007 PQR852001:PRC852007 QAN852001:QAY852007 QKJ852001:QKU852007 QUF852001:QUQ852007 REB852001:REM852007 RNX852001:ROI852007 RXT852001:RYE852007 SHP852001:SIA852007 SRL852001:SRW852007 TBH852001:TBS852007 TLD852001:TLO852007 TUZ852001:TVK852007 UEV852001:UFG852007 UOR852001:UPC852007 UYN852001:UYY852007 VIJ852001:VIU852007 VSF852001:VSQ852007 WCB852001:WCM852007 WLX852001:WMI852007 WVT852001:WWE852007 JH917537:JS917543 TD917537:TO917543 ACZ917537:ADK917543 AMV917537:ANG917543 AWR917537:AXC917543 BGN917537:BGY917543 BQJ917537:BQU917543 CAF917537:CAQ917543 CKB917537:CKM917543 CTX917537:CUI917543 DDT917537:DEE917543 DNP917537:DOA917543 DXL917537:DXW917543 EHH917537:EHS917543 ERD917537:ERO917543 FAZ917537:FBK917543 FKV917537:FLG917543 FUR917537:FVC917543 GEN917537:GEY917543 GOJ917537:GOU917543 GYF917537:GYQ917543 HIB917537:HIM917543 HRX917537:HSI917543 IBT917537:ICE917543 ILP917537:IMA917543 IVL917537:IVW917543 JFH917537:JFS917543 JPD917537:JPO917543 JYZ917537:JZK917543 KIV917537:KJG917543 KSR917537:KTC917543 LCN917537:LCY917543 LMJ917537:LMU917543 LWF917537:LWQ917543 MGB917537:MGM917543 MPX917537:MQI917543 MZT917537:NAE917543 NJP917537:NKA917543 NTL917537:NTW917543 ODH917537:ODS917543 OND917537:ONO917543 OWZ917537:OXK917543 PGV917537:PHG917543 PQR917537:PRC917543 QAN917537:QAY917543 QKJ917537:QKU917543 QUF917537:QUQ917543 REB917537:REM917543 RNX917537:ROI917543 RXT917537:RYE917543 SHP917537:SIA917543 SRL917537:SRW917543 TBH917537:TBS917543 TLD917537:TLO917543 TUZ917537:TVK917543 UEV917537:UFG917543 UOR917537:UPC917543 UYN917537:UYY917543 VIJ917537:VIU917543 VSF917537:VSQ917543 WCB917537:WCM917543 WLX917537:WMI917543 WVT917537:WWE917543 JH983073:JS983079 TD983073:TO983079 ACZ983073:ADK983079 AMV983073:ANG983079 AWR983073:AXC983079 BGN983073:BGY983079 BQJ983073:BQU983079 CAF983073:CAQ983079 CKB983073:CKM983079 CTX983073:CUI983079 DDT983073:DEE983079 DNP983073:DOA983079 DXL983073:DXW983079 EHH983073:EHS983079 ERD983073:ERO983079 FAZ983073:FBK983079 FKV983073:FLG983079 FUR983073:FVC983079 GEN983073:GEY983079 GOJ983073:GOU983079 GYF983073:GYQ983079 HIB983073:HIM983079 HRX983073:HSI983079 IBT983073:ICE983079 ILP983073:IMA983079 IVL983073:IVW983079 JFH983073:JFS983079 JPD983073:JPO983079 JYZ983073:JZK983079 KIV983073:KJG983079 KSR983073:KTC983079 LCN983073:LCY983079 LMJ983073:LMU983079 LWF983073:LWQ983079 MGB983073:MGM983079 MPX983073:MQI983079 MZT983073:NAE983079 NJP983073:NKA983079 NTL983073:NTW983079 ODH983073:ODS983079 OND983073:ONO983079 OWZ983073:OXK983079 PGV983073:PHG983079 PQR983073:PRC983079 QAN983073:QAY983079 QKJ983073:QKU983079 QUF983073:QUQ983079 REB983073:REM983079 RNX983073:ROI983079 RXT983073:RYE983079 SHP983073:SIA983079 SRL983073:SRW983079 TBH983073:TBS983079 TLD983073:TLO983079 TUZ983073:TVK983079 UEV983073:UFG983079 UOR983073:UPC983079 UYN983073:UYY983079 VIJ983073:VIU983079 VSF983073:VSQ983079 WCB983073:WCM983079 WLX983073:WMI983079 ACZ37:ADK39 L131105:W131111 L196641:W196647 L262177:W262183 L327713:W327719 L393249:W393255 L458785:W458791 L524321:W524327 L589857:W589863 L655393:W655399 L720929:W720935 L786465:W786471 L852001:W852007 L917537:W917543 L983073:W983079 L65569:W65575 L26:V26 TD37:TO39 JH37:JS39 WVT37:WWE39 WLX37:WMI39 WCB37:WCM39 VSF37:VSQ39 VIJ37:VIU39 UYN37:UYY39 UOR37:UPC39 UEV37:UFG39 TUZ37:TVK39 TLD37:TLO39 TBH37:TBS39 SRL37:SRW39 SHP37:SIA39 RXT37:RYE39 RNX37:ROI39 REB37:REM39 QUF37:QUQ39 QKJ37:QKU39 QAN37:QAY39 PQR37:PRC39 PGV37:PHG39 OWZ37:OXK39 OND37:ONO39 ODH37:ODS39 NTL37:NTW39 NJP37:NKA39 MZT37:NAE39 MPX37:MQI39 MGB37:MGM39 LWF37:LWQ39 LMJ37:LMU39 LCN37:LCY39 KSR37:KTC39 KIV37:KJG39 JYZ37:JZK39 JPD37:JPO39 JFH37:JFS39 IVL37:IVW39 ILP37:IMA39 IBT37:ICE39 HRX37:HSI39 HIB37:HIM39 GYF37:GYQ39 GOJ37:GOU39 GEN37:GEY39 FUR37:FVC39 FKV37:FLG39 FAZ37:FBK39 ERD37:ERO39 EHH37:EHS39 DXL37:DXW39 DNP37:DOA39 DDT37:DEE39 CTX37:CUI39 CKB37:CKM39 CAF37:CAQ39 BQJ37:BQU39 BGN37:BGY39 AWR37:AXC39 AMV37:ANG39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JH26:JS28 TD26:TO28 ACZ26:ADK28 L27:W28 L38:W39 L37:V37"/>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dataValidation allowBlank="1" showInputMessage="1" showErrorMessage="1" prompt="Для выбора выполните двойной щелчок левой клавиши мыши по соответствующей ячейке." sqref="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U458783 U524319 JQ65567 TM65567 ADI65567 ANE65567 AXA65567 BGW65567 BQS65567 CAO65567 CKK65567 CUG65567 DEC65567 DNY65567 DXU65567 EHQ65567 ERM65567 FBI65567 FLE65567 FVA65567 GEW65567 GOS65567 GYO65567 HIK65567 HSG65567 ICC65567 ILY65567 IVU65567 JFQ65567 JPM65567 JZI65567 KJE65567 KTA65567 LCW65567 LMS65567 LWO65567 MGK65567 MQG65567 NAC65567 NJY65567 NTU65567 ODQ65567 ONM65567 OXI65567 PHE65567 PRA65567 QAW65567 QKS65567 QUO65567 REK65567 ROG65567 RYC65567 SHY65567 SRU65567 TBQ65567 TLM65567 TVI65567 UFE65567 UPA65567 UYW65567 VIS65567 VSO65567 WCK65567 WMG65567 WWC65567 U589855 JQ131103 TM131103 ADI131103 ANE131103 AXA131103 BGW131103 BQS131103 CAO131103 CKK131103 CUG131103 DEC131103 DNY131103 DXU131103 EHQ131103 ERM131103 FBI131103 FLE131103 FVA131103 GEW131103 GOS131103 GYO131103 HIK131103 HSG131103 ICC131103 ILY131103 IVU131103 JFQ131103 JPM131103 JZI131103 KJE131103 KTA131103 LCW131103 LMS131103 LWO131103 MGK131103 MQG131103 NAC131103 NJY131103 NTU131103 ODQ131103 ONM131103 OXI131103 PHE131103 PRA131103 QAW131103 QKS131103 QUO131103 REK131103 ROG131103 RYC131103 SHY131103 SRU131103 TBQ131103 TLM131103 TVI131103 UFE131103 UPA131103 UYW131103 VIS131103 VSO131103 WCK131103 WMG131103 WWC131103 U655391 JQ196639 TM196639 ADI196639 ANE196639 AXA196639 BGW196639 BQS196639 CAO196639 CKK196639 CUG196639 DEC196639 DNY196639 DXU196639 EHQ196639 ERM196639 FBI196639 FLE196639 FVA196639 GEW196639 GOS196639 GYO196639 HIK196639 HSG196639 ICC196639 ILY196639 IVU196639 JFQ196639 JPM196639 JZI196639 KJE196639 KTA196639 LCW196639 LMS196639 LWO196639 MGK196639 MQG196639 NAC196639 NJY196639 NTU196639 ODQ196639 ONM196639 OXI196639 PHE196639 PRA196639 QAW196639 QKS196639 QUO196639 REK196639 ROG196639 RYC196639 SHY196639 SRU196639 TBQ196639 TLM196639 TVI196639 UFE196639 UPA196639 UYW196639 VIS196639 VSO196639 WCK196639 WMG196639 WWC196639 U720927 JQ262175 TM262175 ADI262175 ANE262175 AXA262175 BGW262175 BQS262175 CAO262175 CKK262175 CUG262175 DEC262175 DNY262175 DXU262175 EHQ262175 ERM262175 FBI262175 FLE262175 FVA262175 GEW262175 GOS262175 GYO262175 HIK262175 HSG262175 ICC262175 ILY262175 IVU262175 JFQ262175 JPM262175 JZI262175 KJE262175 KTA262175 LCW262175 LMS262175 LWO262175 MGK262175 MQG262175 NAC262175 NJY262175 NTU262175 ODQ262175 ONM262175 OXI262175 PHE262175 PRA262175 QAW262175 QKS262175 QUO262175 REK262175 ROG262175 RYC262175 SHY262175 SRU262175 TBQ262175 TLM262175 TVI262175 UFE262175 UPA262175 UYW262175 VIS262175 VSO262175 WCK262175 WMG262175 WWC262175 U786463 JQ327711 TM327711 ADI327711 ANE327711 AXA327711 BGW327711 BQS327711 CAO327711 CKK327711 CUG327711 DEC327711 DNY327711 DXU327711 EHQ327711 ERM327711 FBI327711 FLE327711 FVA327711 GEW327711 GOS327711 GYO327711 HIK327711 HSG327711 ICC327711 ILY327711 IVU327711 JFQ327711 JPM327711 JZI327711 KJE327711 KTA327711 LCW327711 LMS327711 LWO327711 MGK327711 MQG327711 NAC327711 NJY327711 NTU327711 ODQ327711 ONM327711 OXI327711 PHE327711 PRA327711 QAW327711 QKS327711 QUO327711 REK327711 ROG327711 RYC327711 SHY327711 SRU327711 TBQ327711 TLM327711 TVI327711 UFE327711 UPA327711 UYW327711 VIS327711 VSO327711 WCK327711 WMG327711 WWC327711 U851999 JQ393247 TM393247 ADI393247 ANE393247 AXA393247 BGW393247 BQS393247 CAO393247 CKK393247 CUG393247 DEC393247 DNY393247 DXU393247 EHQ393247 ERM393247 FBI393247 FLE393247 FVA393247 GEW393247 GOS393247 GYO393247 HIK393247 HSG393247 ICC393247 ILY393247 IVU393247 JFQ393247 JPM393247 JZI393247 KJE393247 KTA393247 LCW393247 LMS393247 LWO393247 MGK393247 MQG393247 NAC393247 NJY393247 NTU393247 ODQ393247 ONM393247 OXI393247 PHE393247 PRA393247 QAW393247 QKS393247 QUO393247 REK393247 ROG393247 RYC393247 SHY393247 SRU393247 TBQ393247 TLM393247 TVI393247 UFE393247 UPA393247 UYW393247 VIS393247 VSO393247 WCK393247 WMG393247 WWC393247 U917535 JQ458783 TM458783 ADI458783 ANE458783 AXA458783 BGW458783 BQS458783 CAO458783 CKK458783 CUG458783 DEC458783 DNY458783 DXU458783 EHQ458783 ERM458783 FBI458783 FLE458783 FVA458783 GEW458783 GOS458783 GYO458783 HIK458783 HSG458783 ICC458783 ILY458783 IVU458783 JFQ458783 JPM458783 JZI458783 KJE458783 KTA458783 LCW458783 LMS458783 LWO458783 MGK458783 MQG458783 NAC458783 NJY458783 NTU458783 ODQ458783 ONM458783 OXI458783 PHE458783 PRA458783 QAW458783 QKS458783 QUO458783 REK458783 ROG458783 RYC458783 SHY458783 SRU458783 TBQ458783 TLM458783 TVI458783 UFE458783 UPA458783 UYW458783 VIS458783 VSO458783 WCK458783 WMG458783 WWC458783 U983071 JQ524319 TM524319 ADI524319 ANE524319 AXA524319 BGW524319 BQS524319 CAO524319 CKK524319 CUG524319 DEC524319 DNY524319 DXU524319 EHQ524319 ERM524319 FBI524319 FLE524319 FVA524319 GEW524319 GOS524319 GYO524319 HIK524319 HSG524319 ICC524319 ILY524319 IVU524319 JFQ524319 JPM524319 JZI524319 KJE524319 KTA524319 LCW524319 LMS524319 LWO524319 MGK524319 MQG524319 NAC524319 NJY524319 NTU524319 ODQ524319 ONM524319 OXI524319 PHE524319 PRA524319 QAW524319 QKS524319 QUO524319 REK524319 ROG524319 RYC524319 SHY524319 SRU524319 TBQ524319 TLM524319 TVI524319 UFE524319 UPA524319 UYW524319 VIS524319 VSO524319 WCK524319 WMG524319 WWC524319 U65567 JQ589855 TM589855 ADI589855 ANE589855 AXA589855 BGW589855 BQS589855 CAO589855 CKK589855 CUG589855 DEC589855 DNY589855 DXU589855 EHQ589855 ERM589855 FBI589855 FLE589855 FVA589855 GEW589855 GOS589855 GYO589855 HIK589855 HSG589855 ICC589855 ILY589855 IVU589855 JFQ589855 JPM589855 JZI589855 KJE589855 KTA589855 LCW589855 LMS589855 LWO589855 MGK589855 MQG589855 NAC589855 NJY589855 NTU589855 ODQ589855 ONM589855 OXI589855 PHE589855 PRA589855 QAW589855 QKS589855 QUO589855 REK589855 ROG589855 RYC589855 SHY589855 SRU589855 TBQ589855 TLM589855 TVI589855 UFE589855 UPA589855 UYW589855 VIS589855 VSO589855 WCK589855 WMG589855 WWC589855 U131103 JQ655391 TM655391 ADI655391 ANE655391 AXA655391 BGW655391 BQS655391 CAO655391 CKK655391 CUG655391 DEC655391 DNY655391 DXU655391 EHQ655391 ERM655391 FBI655391 FLE655391 FVA655391 GEW655391 GOS655391 GYO655391 HIK655391 HSG655391 ICC655391 ILY655391 IVU655391 JFQ655391 JPM655391 JZI655391 KJE655391 KTA655391 LCW655391 LMS655391 LWO655391 MGK655391 MQG655391 NAC655391 NJY655391 NTU655391 ODQ655391 ONM655391 OXI655391 PHE655391 PRA655391 QAW655391 QKS655391 QUO655391 REK655391 ROG655391 RYC655391 SHY655391 SRU655391 TBQ655391 TLM655391 TVI655391 UFE655391 UPA655391 UYW655391 VIS655391 VSO655391 WCK655391 WMG655391 WWC655391 U196639 JQ720927 TM720927 ADI720927 ANE720927 AXA720927 BGW720927 BQS720927 CAO720927 CKK720927 CUG720927 DEC720927 DNY720927 DXU720927 EHQ720927 ERM720927 FBI720927 FLE720927 FVA720927 GEW720927 GOS720927 GYO720927 HIK720927 HSG720927 ICC720927 ILY720927 IVU720927 JFQ720927 JPM720927 JZI720927 KJE720927 KTA720927 LCW720927 LMS720927 LWO720927 MGK720927 MQG720927 NAC720927 NJY720927 NTU720927 ODQ720927 ONM720927 OXI720927 PHE720927 PRA720927 QAW720927 QKS720927 QUO720927 REK720927 ROG720927 RYC720927 SHY720927 SRU720927 TBQ720927 TLM720927 TVI720927 UFE720927 UPA720927 UYW720927 VIS720927 VSO720927 WCK720927 WMG720927 WWC720927 WMG24 JQ786463 TM786463 ADI786463 ANE786463 AXA786463 BGW786463 BQS786463 CAO786463 CKK786463 CUG786463 DEC786463 DNY786463 DXU786463 EHQ786463 ERM786463 FBI786463 FLE786463 FVA786463 GEW786463 GOS786463 GYO786463 HIK786463 HSG786463 ICC786463 ILY786463 IVU786463 JFQ786463 JPM786463 JZI786463 KJE786463 KTA786463 LCW786463 LMS786463 LWO786463 MGK786463 MQG786463 NAC786463 NJY786463 NTU786463 ODQ786463 ONM786463 OXI786463 PHE786463 PRA786463 QAW786463 QKS786463 QUO786463 REK786463 ROG786463 RYC786463 SHY786463 SRU786463 TBQ786463 TLM786463 TVI786463 UFE786463 UPA786463 UYW786463 VIS786463 VSO786463 WCK786463 WMG786463 WWC786463 U262175 JQ851999 TM851999 ADI851999 ANE851999 AXA851999 BGW851999 BQS851999 CAO851999 CKK851999 CUG851999 DEC851999 DNY851999 DXU851999 EHQ851999 ERM851999 FBI851999 FLE851999 FVA851999 GEW851999 GOS851999 GYO851999 HIK851999 HSG851999 ICC851999 ILY851999 IVU851999 JFQ851999 JPM851999 JZI851999 KJE851999 KTA851999 LCW851999 LMS851999 LWO851999 MGK851999 MQG851999 NAC851999 NJY851999 NTU851999 ODQ851999 ONM851999 OXI851999 PHE851999 PRA851999 QAW851999 QKS851999 QUO851999 REK851999 ROG851999 RYC851999 SHY851999 SRU851999 TBQ851999 TLM851999 TVI851999 UFE851999 UPA851999 UYW851999 VIS851999 VSO851999 WCK851999 WMG851999 WWC851999 JQ917535 TM917535 ADI917535 ANE917535 AXA917535 BGW917535 BQS917535 CAO917535 CKK917535 CUG917535 DEC917535 DNY917535 DXU917535 EHQ917535 ERM917535 FBI917535 FLE917535 FVA917535 GEW917535 GOS917535 GYO917535 HIK917535 HSG917535 ICC917535 ILY917535 IVU917535 JFQ917535 JPM917535 JZI917535 KJE917535 KTA917535 LCW917535 LMS917535 LWO917535 MGK917535 MQG917535 NAC917535 NJY917535 NTU917535 ODQ917535 ONM917535 OXI917535 PHE917535 PRA917535 QAW917535 QKS917535 QUO917535 REK917535 ROG917535 RYC917535 SHY917535 SRU917535 TBQ917535 TLM917535 TVI917535 UFE917535 UPA917535 UYW917535 VIS917535 VSO917535 WCK917535 WMG917535 WWC917535 WWC983071 JQ983071 TM983071 ADI983071 ANE983071 AXA983071 BGW983071 BQS983071 CAO983071 CKK983071 CUG983071 DEC983071 DNY983071 DXU983071 EHQ983071 ERM983071 FBI983071 FLE983071 FVA983071 GEW983071 GOS983071 GYO983071 HIK983071 HSG983071 ICC983071 ILY983071 IVU983071 JFQ983071 JPM983071 JZI983071 KJE983071 KTA983071 LCW983071 LMS983071 LWO983071 MGK983071 MQG983071 NAC983071 NJY983071 NTU983071 ODQ983071 ONM983071 OXI983071 PHE983071 PRA983071 QAW983071 QKS983071 QUO983071 REK983071 ROG983071 RYC983071 SHY983071 SRU983071 TBQ983071 TLM983071 TVI983071 UFE983071 UPA983071 UYW983071 VIS983071 VSO983071 WCK983071 WMG983071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S24 U327711 U393247 WWC24 JO35 S35 WWC35 WMG35 WCK35 VSO35 VIS35 UYW35 UPA35 UFE35 TVI35 TLM35 TBQ35 SRU35 SHY35 RYC35 ROG35 REK35 QUO35 QKS35 QAW35 PRA35 PHE35 OXI35 ONM35 ODQ35 NTU35 NJY35 NAC35 MQG35 MGK35 LWO35 LMS35 LCW35 KTA35 KJE35 JZI35 JPM35 JFQ35 IVU35 ILY35 ICC35 HSG35 HIK35 GYO35 GOS35 GEW35 FVA35 FLE35 FBI35 ERM35 EHQ35 DXU35 DNY35 DEC35 CUG35 CKK35 CAO35 BQS35 BGW35 AXA35 ANE35 ADI35 TM35 TK35 JQ35 WWA35 WME35 WCI35 VSM35 VIQ35 UYU35 UOY35 UFC35 TVG35 TLK35 TBO35 SRS35 SHW35 RYA35 ROE35 REI35 QUM35 QKQ35 QAU35 PQY35 PHC35 OXG35 ONK35 ODO35 NTS35 NJW35 NAA35 MQE35 MGI35 LWM35 LMQ35 LCU35 KSY35 KJC35 JZG35 JPK35 JFO35 IVS35 ILW35 ICA35 HSE35 HII35 GYM35 GOQ35 GEU35 FUY35 FLC35 FBG35 ERK35 EHO35 DXS35 DNW35 DEA35 CUE35 CKI35 CAM35 BQQ35 BGU35 AWY35 ANC35 ADG35 U3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WWB98307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WCJ24 R35 WWB35 WMF35 WCJ35 VSN35 VIR35 UYV35 UOZ35 UFD35 TVH35 TLL35 TBP35 SRT35 SHX35 RYB35 ROF35 REJ35 QUN35 QKR35 QAV35 PQZ35 PHD35 OXH35 ONL35 ODP35 NTT35 NJX35 NAB35 MQF35 MGJ35 LWN35 LMR35 LCV35 KSZ35 KJD35 JZH35 JPL35 JFP35 IVT35 ILX35 ICB35 HSF35 HIJ35 GYN35 GOR35 GEV35 FUZ35 FLD35 FBH35 ERL35 EHP35 DXT35 DNX35 DEB35 CUF35 CKJ35 CAN35 BQR35 BGV35 AWZ35 AND35 ADH35 TL35 JP35 T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dataValidation type="list" allowBlank="1" showInputMessage="1" showErrorMessage="1" errorTitle="Ошибка" error="Выберите значение из списка" sqref="WVU98307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WCC24 JI35 TE35 ADA35 AMW35 AWS35 M35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WVW983070:WWD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O983070:V983070 O65566:V65566 O131102:V131102 O196638:V196638 O262174:V262174 O327710:V327710 O393246:V393246 O458782:V458782 O524318:V524318 O589854:V589854 O655390:V655390 O720926:V720926 O786462:V786462 O851998:V851998 O917534:V917534 WCE34:WCL34 VSI34:VSP34 UYQ34:UYX34 VIM34:VIT34 UEY34:UFF34 WVW34:WWD34 WMA34:WMH34 UOU34:UPB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formula1>kind_of_cons</formula1>
    </dataValidation>
    <dataValidation type="textLength" operator="lessThanOrEqual" allowBlank="1" showInputMessage="1" showErrorMessage="1" errorTitle="Ошибка" error="Допускается ввод не более 900 символов!" sqref="WWE983065:WWE983072 WMI983065:WMI983072 W65561:W65568 JS65561:JS65568 TO65561:TO65568 ADK65561:ADK65568 ANG65561:ANG65568 AXC65561:AXC65568 BGY65561:BGY65568 BQU65561:BQU65568 CAQ65561:CAQ65568 CKM65561:CKM65568 CUI65561:CUI65568 DEE65561:DEE65568 DOA65561:DOA65568 DXW65561:DXW65568 EHS65561:EHS65568 ERO65561:ERO65568 FBK65561:FBK65568 FLG65561:FLG65568 FVC65561:FVC65568 GEY65561:GEY65568 GOU65561:GOU65568 GYQ65561:GYQ65568 HIM65561:HIM65568 HSI65561:HSI65568 ICE65561:ICE65568 IMA65561:IMA65568 IVW65561:IVW65568 JFS65561:JFS65568 JPO65561:JPO65568 JZK65561:JZK65568 KJG65561:KJG65568 KTC65561:KTC65568 LCY65561:LCY65568 LMU65561:LMU65568 LWQ65561:LWQ65568 MGM65561:MGM65568 MQI65561:MQI65568 NAE65561:NAE65568 NKA65561:NKA65568 NTW65561:NTW65568 ODS65561:ODS65568 ONO65561:ONO65568 OXK65561:OXK65568 PHG65561:PHG65568 PRC65561:PRC65568 QAY65561:QAY65568 QKU65561:QKU65568 QUQ65561:QUQ65568 REM65561:REM65568 ROI65561:ROI65568 RYE65561:RYE65568 SIA65561:SIA65568 SRW65561:SRW65568 TBS65561:TBS65568 TLO65561:TLO65568 TVK65561:TVK65568 UFG65561:UFG65568 UPC65561:UPC65568 UYY65561:UYY65568 VIU65561:VIU65568 VSQ65561:VSQ65568 WCM65561:WCM65568 WMI65561:WMI65568 WWE65561:WWE65568 W131097:W131104 JS131097:JS131104 TO131097:TO131104 ADK131097:ADK131104 ANG131097:ANG131104 AXC131097:AXC131104 BGY131097:BGY131104 BQU131097:BQU131104 CAQ131097:CAQ131104 CKM131097:CKM131104 CUI131097:CUI131104 DEE131097:DEE131104 DOA131097:DOA131104 DXW131097:DXW131104 EHS131097:EHS131104 ERO131097:ERO131104 FBK131097:FBK131104 FLG131097:FLG131104 FVC131097:FVC131104 GEY131097:GEY131104 GOU131097:GOU131104 GYQ131097:GYQ131104 HIM131097:HIM131104 HSI131097:HSI131104 ICE131097:ICE131104 IMA131097:IMA131104 IVW131097:IVW131104 JFS131097:JFS131104 JPO131097:JPO131104 JZK131097:JZK131104 KJG131097:KJG131104 KTC131097:KTC131104 LCY131097:LCY131104 LMU131097:LMU131104 LWQ131097:LWQ131104 MGM131097:MGM131104 MQI131097:MQI131104 NAE131097:NAE131104 NKA131097:NKA131104 NTW131097:NTW131104 ODS131097:ODS131104 ONO131097:ONO131104 OXK131097:OXK131104 PHG131097:PHG131104 PRC131097:PRC131104 QAY131097:QAY131104 QKU131097:QKU131104 QUQ131097:QUQ131104 REM131097:REM131104 ROI131097:ROI131104 RYE131097:RYE131104 SIA131097:SIA131104 SRW131097:SRW131104 TBS131097:TBS131104 TLO131097:TLO131104 TVK131097:TVK131104 UFG131097:UFG131104 UPC131097:UPC131104 UYY131097:UYY131104 VIU131097:VIU131104 VSQ131097:VSQ131104 WCM131097:WCM131104 WMI131097:WMI131104 WWE131097:WWE131104 W196633:W196640 JS196633:JS196640 TO196633:TO196640 ADK196633:ADK196640 ANG196633:ANG196640 AXC196633:AXC196640 BGY196633:BGY196640 BQU196633:BQU196640 CAQ196633:CAQ196640 CKM196633:CKM196640 CUI196633:CUI196640 DEE196633:DEE196640 DOA196633:DOA196640 DXW196633:DXW196640 EHS196633:EHS196640 ERO196633:ERO196640 FBK196633:FBK196640 FLG196633:FLG196640 FVC196633:FVC196640 GEY196633:GEY196640 GOU196633:GOU196640 GYQ196633:GYQ196640 HIM196633:HIM196640 HSI196633:HSI196640 ICE196633:ICE196640 IMA196633:IMA196640 IVW196633:IVW196640 JFS196633:JFS196640 JPO196633:JPO196640 JZK196633:JZK196640 KJG196633:KJG196640 KTC196633:KTC196640 LCY196633:LCY196640 LMU196633:LMU196640 LWQ196633:LWQ196640 MGM196633:MGM196640 MQI196633:MQI196640 NAE196633:NAE196640 NKA196633:NKA196640 NTW196633:NTW196640 ODS196633:ODS196640 ONO196633:ONO196640 OXK196633:OXK196640 PHG196633:PHG196640 PRC196633:PRC196640 QAY196633:QAY196640 QKU196633:QKU196640 QUQ196633:QUQ196640 REM196633:REM196640 ROI196633:ROI196640 RYE196633:RYE196640 SIA196633:SIA196640 SRW196633:SRW196640 TBS196633:TBS196640 TLO196633:TLO196640 TVK196633:TVK196640 UFG196633:UFG196640 UPC196633:UPC196640 UYY196633:UYY196640 VIU196633:VIU196640 VSQ196633:VSQ196640 WCM196633:WCM196640 WMI196633:WMI196640 WWE196633:WWE196640 W262169:W262176 JS262169:JS262176 TO262169:TO262176 ADK262169:ADK262176 ANG262169:ANG262176 AXC262169:AXC262176 BGY262169:BGY262176 BQU262169:BQU262176 CAQ262169:CAQ262176 CKM262169:CKM262176 CUI262169:CUI262176 DEE262169:DEE262176 DOA262169:DOA262176 DXW262169:DXW262176 EHS262169:EHS262176 ERO262169:ERO262176 FBK262169:FBK262176 FLG262169:FLG262176 FVC262169:FVC262176 GEY262169:GEY262176 GOU262169:GOU262176 GYQ262169:GYQ262176 HIM262169:HIM262176 HSI262169:HSI262176 ICE262169:ICE262176 IMA262169:IMA262176 IVW262169:IVW262176 JFS262169:JFS262176 JPO262169:JPO262176 JZK262169:JZK262176 KJG262169:KJG262176 KTC262169:KTC262176 LCY262169:LCY262176 LMU262169:LMU262176 LWQ262169:LWQ262176 MGM262169:MGM262176 MQI262169:MQI262176 NAE262169:NAE262176 NKA262169:NKA262176 NTW262169:NTW262176 ODS262169:ODS262176 ONO262169:ONO262176 OXK262169:OXK262176 PHG262169:PHG262176 PRC262169:PRC262176 QAY262169:QAY262176 QKU262169:QKU262176 QUQ262169:QUQ262176 REM262169:REM262176 ROI262169:ROI262176 RYE262169:RYE262176 SIA262169:SIA262176 SRW262169:SRW262176 TBS262169:TBS262176 TLO262169:TLO262176 TVK262169:TVK262176 UFG262169:UFG262176 UPC262169:UPC262176 UYY262169:UYY262176 VIU262169:VIU262176 VSQ262169:VSQ262176 WCM262169:WCM262176 WMI262169:WMI262176 WWE262169:WWE262176 W327705:W327712 JS327705:JS327712 TO327705:TO327712 ADK327705:ADK327712 ANG327705:ANG327712 AXC327705:AXC327712 BGY327705:BGY327712 BQU327705:BQU327712 CAQ327705:CAQ327712 CKM327705:CKM327712 CUI327705:CUI327712 DEE327705:DEE327712 DOA327705:DOA327712 DXW327705:DXW327712 EHS327705:EHS327712 ERO327705:ERO327712 FBK327705:FBK327712 FLG327705:FLG327712 FVC327705:FVC327712 GEY327705:GEY327712 GOU327705:GOU327712 GYQ327705:GYQ327712 HIM327705:HIM327712 HSI327705:HSI327712 ICE327705:ICE327712 IMA327705:IMA327712 IVW327705:IVW327712 JFS327705:JFS327712 JPO327705:JPO327712 JZK327705:JZK327712 KJG327705:KJG327712 KTC327705:KTC327712 LCY327705:LCY327712 LMU327705:LMU327712 LWQ327705:LWQ327712 MGM327705:MGM327712 MQI327705:MQI327712 NAE327705:NAE327712 NKA327705:NKA327712 NTW327705:NTW327712 ODS327705:ODS327712 ONO327705:ONO327712 OXK327705:OXK327712 PHG327705:PHG327712 PRC327705:PRC327712 QAY327705:QAY327712 QKU327705:QKU327712 QUQ327705:QUQ327712 REM327705:REM327712 ROI327705:ROI327712 RYE327705:RYE327712 SIA327705:SIA327712 SRW327705:SRW327712 TBS327705:TBS327712 TLO327705:TLO327712 TVK327705:TVK327712 UFG327705:UFG327712 UPC327705:UPC327712 UYY327705:UYY327712 VIU327705:VIU327712 VSQ327705:VSQ327712 WCM327705:WCM327712 WMI327705:WMI327712 WWE327705:WWE327712 W393241:W393248 JS393241:JS393248 TO393241:TO393248 ADK393241:ADK393248 ANG393241:ANG393248 AXC393241:AXC393248 BGY393241:BGY393248 BQU393241:BQU393248 CAQ393241:CAQ393248 CKM393241:CKM393248 CUI393241:CUI393248 DEE393241:DEE393248 DOA393241:DOA393248 DXW393241:DXW393248 EHS393241:EHS393248 ERO393241:ERO393248 FBK393241:FBK393248 FLG393241:FLG393248 FVC393241:FVC393248 GEY393241:GEY393248 GOU393241:GOU393248 GYQ393241:GYQ393248 HIM393241:HIM393248 HSI393241:HSI393248 ICE393241:ICE393248 IMA393241:IMA393248 IVW393241:IVW393248 JFS393241:JFS393248 JPO393241:JPO393248 JZK393241:JZK393248 KJG393241:KJG393248 KTC393241:KTC393248 LCY393241:LCY393248 LMU393241:LMU393248 LWQ393241:LWQ393248 MGM393241:MGM393248 MQI393241:MQI393248 NAE393241:NAE393248 NKA393241:NKA393248 NTW393241:NTW393248 ODS393241:ODS393248 ONO393241:ONO393248 OXK393241:OXK393248 PHG393241:PHG393248 PRC393241:PRC393248 QAY393241:QAY393248 QKU393241:QKU393248 QUQ393241:QUQ393248 REM393241:REM393248 ROI393241:ROI393248 RYE393241:RYE393248 SIA393241:SIA393248 SRW393241:SRW393248 TBS393241:TBS393248 TLO393241:TLO393248 TVK393241:TVK393248 UFG393241:UFG393248 UPC393241:UPC393248 UYY393241:UYY393248 VIU393241:VIU393248 VSQ393241:VSQ393248 WCM393241:WCM393248 WMI393241:WMI393248 WWE393241:WWE393248 W458777:W458784 JS458777:JS458784 TO458777:TO458784 ADK458777:ADK458784 ANG458777:ANG458784 AXC458777:AXC458784 BGY458777:BGY458784 BQU458777:BQU458784 CAQ458777:CAQ458784 CKM458777:CKM458784 CUI458777:CUI458784 DEE458777:DEE458784 DOA458777:DOA458784 DXW458777:DXW458784 EHS458777:EHS458784 ERO458777:ERO458784 FBK458777:FBK458784 FLG458777:FLG458784 FVC458777:FVC458784 GEY458777:GEY458784 GOU458777:GOU458784 GYQ458777:GYQ458784 HIM458777:HIM458784 HSI458777:HSI458784 ICE458777:ICE458784 IMA458777:IMA458784 IVW458777:IVW458784 JFS458777:JFS458784 JPO458777:JPO458784 JZK458777:JZK458784 KJG458777:KJG458784 KTC458777:KTC458784 LCY458777:LCY458784 LMU458777:LMU458784 LWQ458777:LWQ458784 MGM458777:MGM458784 MQI458777:MQI458784 NAE458777:NAE458784 NKA458777:NKA458784 NTW458777:NTW458784 ODS458777:ODS458784 ONO458777:ONO458784 OXK458777:OXK458784 PHG458777:PHG458784 PRC458777:PRC458784 QAY458777:QAY458784 QKU458777:QKU458784 QUQ458777:QUQ458784 REM458777:REM458784 ROI458777:ROI458784 RYE458777:RYE458784 SIA458777:SIA458784 SRW458777:SRW458784 TBS458777:TBS458784 TLO458777:TLO458784 TVK458777:TVK458784 UFG458777:UFG458784 UPC458777:UPC458784 UYY458777:UYY458784 VIU458777:VIU458784 VSQ458777:VSQ458784 WCM458777:WCM458784 WMI458777:WMI458784 WWE458777:WWE458784 W524313:W524320 JS524313:JS524320 TO524313:TO524320 ADK524313:ADK524320 ANG524313:ANG524320 AXC524313:AXC524320 BGY524313:BGY524320 BQU524313:BQU524320 CAQ524313:CAQ524320 CKM524313:CKM524320 CUI524313:CUI524320 DEE524313:DEE524320 DOA524313:DOA524320 DXW524313:DXW524320 EHS524313:EHS524320 ERO524313:ERO524320 FBK524313:FBK524320 FLG524313:FLG524320 FVC524313:FVC524320 GEY524313:GEY524320 GOU524313:GOU524320 GYQ524313:GYQ524320 HIM524313:HIM524320 HSI524313:HSI524320 ICE524313:ICE524320 IMA524313:IMA524320 IVW524313:IVW524320 JFS524313:JFS524320 JPO524313:JPO524320 JZK524313:JZK524320 KJG524313:KJG524320 KTC524313:KTC524320 LCY524313:LCY524320 LMU524313:LMU524320 LWQ524313:LWQ524320 MGM524313:MGM524320 MQI524313:MQI524320 NAE524313:NAE524320 NKA524313:NKA524320 NTW524313:NTW524320 ODS524313:ODS524320 ONO524313:ONO524320 OXK524313:OXK524320 PHG524313:PHG524320 PRC524313:PRC524320 QAY524313:QAY524320 QKU524313:QKU524320 QUQ524313:QUQ524320 REM524313:REM524320 ROI524313:ROI524320 RYE524313:RYE524320 SIA524313:SIA524320 SRW524313:SRW524320 TBS524313:TBS524320 TLO524313:TLO524320 TVK524313:TVK524320 UFG524313:UFG524320 UPC524313:UPC524320 UYY524313:UYY524320 VIU524313:VIU524320 VSQ524313:VSQ524320 WCM524313:WCM524320 WMI524313:WMI524320 WWE524313:WWE524320 W589849:W589856 JS589849:JS589856 TO589849:TO589856 ADK589849:ADK589856 ANG589849:ANG589856 AXC589849:AXC589856 BGY589849:BGY589856 BQU589849:BQU589856 CAQ589849:CAQ589856 CKM589849:CKM589856 CUI589849:CUI589856 DEE589849:DEE589856 DOA589849:DOA589856 DXW589849:DXW589856 EHS589849:EHS589856 ERO589849:ERO589856 FBK589849:FBK589856 FLG589849:FLG589856 FVC589849:FVC589856 GEY589849:GEY589856 GOU589849:GOU589856 GYQ589849:GYQ589856 HIM589849:HIM589856 HSI589849:HSI589856 ICE589849:ICE589856 IMA589849:IMA589856 IVW589849:IVW589856 JFS589849:JFS589856 JPO589849:JPO589856 JZK589849:JZK589856 KJG589849:KJG589856 KTC589849:KTC589856 LCY589849:LCY589856 LMU589849:LMU589856 LWQ589849:LWQ589856 MGM589849:MGM589856 MQI589849:MQI589856 NAE589849:NAE589856 NKA589849:NKA589856 NTW589849:NTW589856 ODS589849:ODS589856 ONO589849:ONO589856 OXK589849:OXK589856 PHG589849:PHG589856 PRC589849:PRC589856 QAY589849:QAY589856 QKU589849:QKU589856 QUQ589849:QUQ589856 REM589849:REM589856 ROI589849:ROI589856 RYE589849:RYE589856 SIA589849:SIA589856 SRW589849:SRW589856 TBS589849:TBS589856 TLO589849:TLO589856 TVK589849:TVK589856 UFG589849:UFG589856 UPC589849:UPC589856 UYY589849:UYY589856 VIU589849:VIU589856 VSQ589849:VSQ589856 WCM589849:WCM589856 WMI589849:WMI589856 WWE589849:WWE589856 W655385:W655392 JS655385:JS655392 TO655385:TO655392 ADK655385:ADK655392 ANG655385:ANG655392 AXC655385:AXC655392 BGY655385:BGY655392 BQU655385:BQU655392 CAQ655385:CAQ655392 CKM655385:CKM655392 CUI655385:CUI655392 DEE655385:DEE655392 DOA655385:DOA655392 DXW655385:DXW655392 EHS655385:EHS655392 ERO655385:ERO655392 FBK655385:FBK655392 FLG655385:FLG655392 FVC655385:FVC655392 GEY655385:GEY655392 GOU655385:GOU655392 GYQ655385:GYQ655392 HIM655385:HIM655392 HSI655385:HSI655392 ICE655385:ICE655392 IMA655385:IMA655392 IVW655385:IVW655392 JFS655385:JFS655392 JPO655385:JPO655392 JZK655385:JZK655392 KJG655385:KJG655392 KTC655385:KTC655392 LCY655385:LCY655392 LMU655385:LMU655392 LWQ655385:LWQ655392 MGM655385:MGM655392 MQI655385:MQI655392 NAE655385:NAE655392 NKA655385:NKA655392 NTW655385:NTW655392 ODS655385:ODS655392 ONO655385:ONO655392 OXK655385:OXK655392 PHG655385:PHG655392 PRC655385:PRC655392 QAY655385:QAY655392 QKU655385:QKU655392 QUQ655385:QUQ655392 REM655385:REM655392 ROI655385:ROI655392 RYE655385:RYE655392 SIA655385:SIA655392 SRW655385:SRW655392 TBS655385:TBS655392 TLO655385:TLO655392 TVK655385:TVK655392 UFG655385:UFG655392 UPC655385:UPC655392 UYY655385:UYY655392 VIU655385:VIU655392 VSQ655385:VSQ655392 WCM655385:WCM655392 WMI655385:WMI655392 WWE655385:WWE655392 W720921:W720928 JS720921:JS720928 TO720921:TO720928 ADK720921:ADK720928 ANG720921:ANG720928 AXC720921:AXC720928 BGY720921:BGY720928 BQU720921:BQU720928 CAQ720921:CAQ720928 CKM720921:CKM720928 CUI720921:CUI720928 DEE720921:DEE720928 DOA720921:DOA720928 DXW720921:DXW720928 EHS720921:EHS720928 ERO720921:ERO720928 FBK720921:FBK720928 FLG720921:FLG720928 FVC720921:FVC720928 GEY720921:GEY720928 GOU720921:GOU720928 GYQ720921:GYQ720928 HIM720921:HIM720928 HSI720921:HSI720928 ICE720921:ICE720928 IMA720921:IMA720928 IVW720921:IVW720928 JFS720921:JFS720928 JPO720921:JPO720928 JZK720921:JZK720928 KJG720921:KJG720928 KTC720921:KTC720928 LCY720921:LCY720928 LMU720921:LMU720928 LWQ720921:LWQ720928 MGM720921:MGM720928 MQI720921:MQI720928 NAE720921:NAE720928 NKA720921:NKA720928 NTW720921:NTW720928 ODS720921:ODS720928 ONO720921:ONO720928 OXK720921:OXK720928 PHG720921:PHG720928 PRC720921:PRC720928 QAY720921:QAY720928 QKU720921:QKU720928 QUQ720921:QUQ720928 REM720921:REM720928 ROI720921:ROI720928 RYE720921:RYE720928 SIA720921:SIA720928 SRW720921:SRW720928 TBS720921:TBS720928 TLO720921:TLO720928 TVK720921:TVK720928 UFG720921:UFG720928 UPC720921:UPC720928 UYY720921:UYY720928 VIU720921:VIU720928 VSQ720921:VSQ720928 WCM720921:WCM720928 WMI720921:WMI720928 WWE720921:WWE720928 W786457:W786464 JS786457:JS786464 TO786457:TO786464 ADK786457:ADK786464 ANG786457:ANG786464 AXC786457:AXC786464 BGY786457:BGY786464 BQU786457:BQU786464 CAQ786457:CAQ786464 CKM786457:CKM786464 CUI786457:CUI786464 DEE786457:DEE786464 DOA786457:DOA786464 DXW786457:DXW786464 EHS786457:EHS786464 ERO786457:ERO786464 FBK786457:FBK786464 FLG786457:FLG786464 FVC786457:FVC786464 GEY786457:GEY786464 GOU786457:GOU786464 GYQ786457:GYQ786464 HIM786457:HIM786464 HSI786457:HSI786464 ICE786457:ICE786464 IMA786457:IMA786464 IVW786457:IVW786464 JFS786457:JFS786464 JPO786457:JPO786464 JZK786457:JZK786464 KJG786457:KJG786464 KTC786457:KTC786464 LCY786457:LCY786464 LMU786457:LMU786464 LWQ786457:LWQ786464 MGM786457:MGM786464 MQI786457:MQI786464 NAE786457:NAE786464 NKA786457:NKA786464 NTW786457:NTW786464 ODS786457:ODS786464 ONO786457:ONO786464 OXK786457:OXK786464 PHG786457:PHG786464 PRC786457:PRC786464 QAY786457:QAY786464 QKU786457:QKU786464 QUQ786457:QUQ786464 REM786457:REM786464 ROI786457:ROI786464 RYE786457:RYE786464 SIA786457:SIA786464 SRW786457:SRW786464 TBS786457:TBS786464 TLO786457:TLO786464 TVK786457:TVK786464 UFG786457:UFG786464 UPC786457:UPC786464 UYY786457:UYY786464 VIU786457:VIU786464 VSQ786457:VSQ786464 WCM786457:WCM786464 WMI786457:WMI786464 WWE786457:WWE786464 W851993:W852000 JS851993:JS852000 TO851993:TO852000 ADK851993:ADK852000 ANG851993:ANG852000 AXC851993:AXC852000 BGY851993:BGY852000 BQU851993:BQU852000 CAQ851993:CAQ852000 CKM851993:CKM852000 CUI851993:CUI852000 DEE851993:DEE852000 DOA851993:DOA852000 DXW851993:DXW852000 EHS851993:EHS852000 ERO851993:ERO852000 FBK851993:FBK852000 FLG851993:FLG852000 FVC851993:FVC852000 GEY851993:GEY852000 GOU851993:GOU852000 GYQ851993:GYQ852000 HIM851993:HIM852000 HSI851993:HSI852000 ICE851993:ICE852000 IMA851993:IMA852000 IVW851993:IVW852000 JFS851993:JFS852000 JPO851993:JPO852000 JZK851993:JZK852000 KJG851993:KJG852000 KTC851993:KTC852000 LCY851993:LCY852000 LMU851993:LMU852000 LWQ851993:LWQ852000 MGM851993:MGM852000 MQI851993:MQI852000 NAE851993:NAE852000 NKA851993:NKA852000 NTW851993:NTW852000 ODS851993:ODS852000 ONO851993:ONO852000 OXK851993:OXK852000 PHG851993:PHG852000 PRC851993:PRC852000 QAY851993:QAY852000 QKU851993:QKU852000 QUQ851993:QUQ852000 REM851993:REM852000 ROI851993:ROI852000 RYE851993:RYE852000 SIA851993:SIA852000 SRW851993:SRW852000 TBS851993:TBS852000 TLO851993:TLO852000 TVK851993:TVK852000 UFG851993:UFG852000 UPC851993:UPC852000 UYY851993:UYY852000 VIU851993:VIU852000 VSQ851993:VSQ852000 WCM851993:WCM852000 WMI851993:WMI852000 WWE851993:WWE852000 W917529:W917536 JS917529:JS917536 TO917529:TO917536 ADK917529:ADK917536 ANG917529:ANG917536 AXC917529:AXC917536 BGY917529:BGY917536 BQU917529:BQU917536 CAQ917529:CAQ917536 CKM917529:CKM917536 CUI917529:CUI917536 DEE917529:DEE917536 DOA917529:DOA917536 DXW917529:DXW917536 EHS917529:EHS917536 ERO917529:ERO917536 FBK917529:FBK917536 FLG917529:FLG917536 FVC917529:FVC917536 GEY917529:GEY917536 GOU917529:GOU917536 GYQ917529:GYQ917536 HIM917529:HIM917536 HSI917529:HSI917536 ICE917529:ICE917536 IMA917529:IMA917536 IVW917529:IVW917536 JFS917529:JFS917536 JPO917529:JPO917536 JZK917529:JZK917536 KJG917529:KJG917536 KTC917529:KTC917536 LCY917529:LCY917536 LMU917529:LMU917536 LWQ917529:LWQ917536 MGM917529:MGM917536 MQI917529:MQI917536 NAE917529:NAE917536 NKA917529:NKA917536 NTW917529:NTW917536 ODS917529:ODS917536 ONO917529:ONO917536 OXK917529:OXK917536 PHG917529:PHG917536 PRC917529:PRC917536 QAY917529:QAY917536 QKU917529:QKU917536 QUQ917529:QUQ917536 REM917529:REM917536 ROI917529:ROI917536 RYE917529:RYE917536 SIA917529:SIA917536 SRW917529:SRW917536 TBS917529:TBS917536 TLO917529:TLO917536 TVK917529:TVK917536 UFG917529:UFG917536 UPC917529:UPC917536 UYY917529:UYY917536 VIU917529:VIU917536 VSQ917529:VSQ917536 WCM917529:WCM917536 WMI917529:WMI917536 WWE917529:WWE917536 W983065:W983072 JS983065:JS983072 TO983065:TO983072 ADK983065:ADK983072 ANG983065:ANG983072 AXC983065:AXC983072 BGY983065:BGY983072 BQU983065:BQU983072 CAQ983065:CAQ983072 CKM983065:CKM983072 CUI983065:CUI983072 DEE983065:DEE983072 DOA983065:DOA983072 DXW983065:DXW983072 EHS983065:EHS983072 ERO983065:ERO983072 FBK983065:FBK983072 FLG983065:FLG983072 FVC983065:FVC983072 GEY983065:GEY983072 GOU983065:GOU983072 GYQ983065:GYQ983072 HIM983065:HIM983072 HSI983065:HSI983072 ICE983065:ICE983072 IMA983065:IMA983072 IVW983065:IVW983072 JFS983065:JFS983072 JPO983065:JPO983072 JZK983065:JZK983072 KJG983065:KJG983072 KTC983065:KTC983072 LCY983065:LCY983072 LMU983065:LMU983072 LWQ983065:LWQ983072 MGM983065:MGM983072 MQI983065:MQI983072 NAE983065:NAE983072 NKA983065:NKA983072 NTW983065:NTW983072 ODS983065:ODS983072 ONO983065:ONO983072 OXK983065:OXK983072 PHG983065:PHG983072 PRC983065:PRC983072 QAY983065:QAY983072 QKU983065:QKU983072 QUQ983065:QUQ983072 REM983065:REM983072 ROI983065:ROI983072 RYE983065:RYE983072 SIA983065:SIA983072 SRW983065:SRW983072 TBS983065:TBS983072 TLO983065:TLO983072 TVK983065:TVK983072 UFG983065:UFG983072 UPC983065:UPC983072 UYY983065:UYY983072 VIU983065:VIU983072 VSQ983065:VSQ983072 WCM983065:WCM983072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WWE29:WWE36 WMI29:WMI36 JS29:JS36 TO29:TO36 ADK29:ADK36 ANG29:ANG36 AXC29:AXC36 BGY29:BGY36 BQU29:BQU36 CAQ29:CAQ36 CKM29:CKM36 CUI29:CUI36 DEE29:DEE36 DOA29:DOA36 DXW29:DXW36 EHS29:EHS36 ERO29:ERO36 FBK29:FBK36 FLG29:FLG36 FVC29:FVC36 GEY29:GEY36 GOU29:GOU36 GYQ29:GYQ36 HIM29:HIM36 HSI29:HSI36 ICE29:ICE36 IMA29:IMA36 IVW29:IVW36 JFS29:JFS36 JPO29:JPO36 JZK29:JZK36 KJG29:KJG36 KTC29:KTC36 LCY29:LCY36 LMU29:LMU36 LWQ29:LWQ36 MGM29:MGM36 MQI29:MQI36 NAE29:NAE36 NKA29:NKA36 NTW29:NTW36 ODS29:ODS36 ONO29:ONO36 OXK29:OXK36 PHG29:PHG36 PRC29:PRC36 QAY29:QAY36 QKU29:QKU36 QUQ29:QUQ36 REM29:REM36 ROI29:ROI36 RYE29:RYE36 SIA29:SIA36 SRW29:SRW36 TBS29:TBS36 TLO29:TLO36 TVK29:TVK36 UFG29:UFG36 UPC29:UPC36 UYY29:UYY36 VIU29:VIU36 VSQ29:VSQ36 WCM29:WCM36">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prompt="Выберите значение из списка" sqref="O23 O34:V34">
      <formula1>kind_of_cons</formula1>
    </dataValidation>
    <dataValidation type="decimal" allowBlank="1" showErrorMessage="1" errorTitle="Ошибка" error="Допускается ввод только действительных чисел!" sqref="O24 O35">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20" width="10.5703125" style="552"/>
    <col min="21" max="16384" width="10.5703125" style="491"/>
  </cols>
  <sheetData>
    <row r="1" spans="1:20" ht="3" customHeight="1">
      <c r="A1" s="558" t="s">
        <v>48</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c r="O4" s="557"/>
      <c r="P4" s="557"/>
      <c r="Q4" s="557"/>
      <c r="R4" s="557"/>
      <c r="S4" s="557"/>
      <c r="T4" s="557"/>
    </row>
    <row r="5" spans="1:20" s="537" customFormat="1" ht="11.25" customHeight="1">
      <c r="A5" s="557"/>
      <c r="B5" s="557"/>
      <c r="C5" s="557"/>
      <c r="D5" s="557"/>
      <c r="F5" s="573" t="s">
        <v>90</v>
      </c>
      <c r="G5" s="585" t="s">
        <v>447</v>
      </c>
      <c r="H5" s="572" t="s">
        <v>438</v>
      </c>
      <c r="I5" s="1277"/>
      <c r="J5" s="557"/>
      <c r="K5" s="557"/>
      <c r="L5" s="557"/>
      <c r="M5" s="557"/>
      <c r="N5" s="557"/>
      <c r="O5" s="557"/>
      <c r="P5" s="557"/>
      <c r="Q5" s="557"/>
      <c r="R5" s="557"/>
      <c r="S5" s="557"/>
      <c r="T5" s="557"/>
    </row>
    <row r="6" spans="1:20" s="537" customFormat="1" ht="12" customHeight="1">
      <c r="A6" s="557"/>
      <c r="B6" s="557"/>
      <c r="C6" s="557"/>
      <c r="D6" s="557"/>
      <c r="F6" s="574" t="s">
        <v>91</v>
      </c>
      <c r="G6" s="576">
        <v>2</v>
      </c>
      <c r="H6" s="577">
        <v>3</v>
      </c>
      <c r="I6" s="575">
        <v>4</v>
      </c>
      <c r="J6" s="557">
        <v>4</v>
      </c>
      <c r="K6" s="557"/>
      <c r="L6" s="557"/>
      <c r="M6" s="557"/>
      <c r="N6" s="557"/>
      <c r="O6" s="557"/>
      <c r="P6" s="557"/>
      <c r="Q6" s="557"/>
      <c r="R6" s="557"/>
      <c r="S6" s="557"/>
      <c r="T6" s="557"/>
    </row>
    <row r="7" spans="1:20" s="537" customFormat="1" ht="18.75">
      <c r="A7" s="557"/>
      <c r="B7" s="557"/>
      <c r="C7" s="557"/>
      <c r="D7" s="557"/>
      <c r="F7" s="583">
        <v>1</v>
      </c>
      <c r="G7" s="599" t="s">
        <v>470</v>
      </c>
      <c r="H7" s="571" t="str">
        <f>IF(dateCh="","",dateCh)</f>
        <v>28.04.2023</v>
      </c>
      <c r="I7" s="548" t="s">
        <v>471</v>
      </c>
      <c r="J7" s="582"/>
      <c r="K7" s="557"/>
      <c r="L7" s="557"/>
      <c r="M7" s="557"/>
      <c r="N7" s="557"/>
      <c r="O7" s="557"/>
      <c r="P7" s="557"/>
      <c r="Q7" s="557"/>
      <c r="R7" s="557"/>
      <c r="S7" s="557"/>
      <c r="T7" s="557"/>
    </row>
    <row r="8" spans="1:20" s="537" customFormat="1" ht="45">
      <c r="A8" s="1278">
        <v>1</v>
      </c>
      <c r="B8" s="557"/>
      <c r="C8" s="557"/>
      <c r="D8" s="557"/>
      <c r="F8" s="583" t="str">
        <f>"2." &amp;mergeValue(A8)</f>
        <v>2.1</v>
      </c>
      <c r="G8" s="599" t="s">
        <v>472</v>
      </c>
      <c r="H8" s="571"/>
      <c r="I8" s="548" t="s">
        <v>565</v>
      </c>
      <c r="J8" s="582"/>
      <c r="K8" s="557"/>
      <c r="L8" s="557"/>
      <c r="M8" s="557"/>
      <c r="N8" s="557"/>
      <c r="O8" s="557"/>
      <c r="P8" s="557"/>
      <c r="Q8" s="557"/>
      <c r="R8" s="557"/>
      <c r="S8" s="557"/>
      <c r="T8" s="557"/>
    </row>
    <row r="9" spans="1:20" s="537" customFormat="1" ht="22.5">
      <c r="A9" s="1278"/>
      <c r="B9" s="557"/>
      <c r="C9" s="557"/>
      <c r="D9" s="557"/>
      <c r="F9" s="583" t="str">
        <f>"3." &amp;mergeValue(A9)</f>
        <v>3.1</v>
      </c>
      <c r="G9" s="599" t="s">
        <v>473</v>
      </c>
      <c r="H9" s="571"/>
      <c r="I9" s="548" t="s">
        <v>563</v>
      </c>
      <c r="J9" s="582"/>
      <c r="K9" s="557"/>
      <c r="L9" s="557"/>
      <c r="M9" s="557"/>
      <c r="N9" s="557"/>
      <c r="O9" s="557"/>
      <c r="P9" s="557"/>
      <c r="Q9" s="557"/>
      <c r="R9" s="557"/>
      <c r="S9" s="557"/>
      <c r="T9" s="557"/>
    </row>
    <row r="10" spans="1:20" s="537" customFormat="1" ht="22.5">
      <c r="A10" s="1278"/>
      <c r="B10" s="557"/>
      <c r="C10" s="557"/>
      <c r="D10" s="557"/>
      <c r="F10" s="583" t="str">
        <f>"4."&amp;mergeValue(A10)</f>
        <v>4.1</v>
      </c>
      <c r="G10" s="599" t="s">
        <v>474</v>
      </c>
      <c r="H10" s="572" t="s">
        <v>448</v>
      </c>
      <c r="I10" s="548"/>
      <c r="J10" s="582"/>
      <c r="K10" s="557"/>
      <c r="L10" s="557"/>
      <c r="M10" s="557"/>
      <c r="N10" s="557"/>
      <c r="O10" s="557"/>
      <c r="P10" s="557"/>
      <c r="Q10" s="557"/>
      <c r="R10" s="557"/>
      <c r="S10" s="557"/>
      <c r="T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c r="O11" s="557"/>
      <c r="P11" s="557"/>
      <c r="Q11" s="557"/>
      <c r="R11" s="557"/>
      <c r="S11" s="557"/>
      <c r="T11" s="557"/>
    </row>
    <row r="12" spans="1:20" s="537" customFormat="1" ht="22.5">
      <c r="A12" s="1278"/>
      <c r="B12" s="1278"/>
      <c r="C12" s="1278">
        <v>1</v>
      </c>
      <c r="D12" s="590"/>
      <c r="F12" s="583" t="str">
        <f>"4."&amp;mergeValue(A12) &amp;"."&amp;mergeValue(B12)&amp;"."&amp;mergeValue(C12)</f>
        <v>4.1.1.1</v>
      </c>
      <c r="G12" s="589" t="s">
        <v>475</v>
      </c>
      <c r="H12" s="571"/>
      <c r="I12" s="548" t="s">
        <v>478</v>
      </c>
      <c r="J12" s="582"/>
      <c r="K12" s="557"/>
      <c r="L12" s="557"/>
      <c r="M12" s="557"/>
      <c r="N12" s="557"/>
      <c r="O12" s="557"/>
      <c r="P12" s="557"/>
      <c r="Q12" s="557"/>
      <c r="R12" s="557"/>
      <c r="S12" s="557"/>
      <c r="T12" s="557"/>
    </row>
    <row r="13" spans="1:20" s="537" customFormat="1" ht="39" customHeight="1">
      <c r="A13" s="1278"/>
      <c r="B13" s="1278"/>
      <c r="C13" s="1278"/>
      <c r="D13" s="590">
        <v>1</v>
      </c>
      <c r="F13" s="583" t="str">
        <f>"4."&amp;mergeValue(A13) &amp;"."&amp;mergeValue(B13)&amp;"."&amp;mergeValue(C13)&amp;"."&amp;mergeValue(D13)</f>
        <v>4.1.1.1.1</v>
      </c>
      <c r="G13" s="600" t="s">
        <v>476</v>
      </c>
      <c r="H13" s="571"/>
      <c r="I13" s="1319" t="s">
        <v>566</v>
      </c>
      <c r="J13" s="582"/>
      <c r="K13" s="557"/>
      <c r="L13" s="557"/>
      <c r="M13" s="557"/>
      <c r="N13" s="557"/>
      <c r="O13" s="557"/>
      <c r="P13" s="557"/>
      <c r="Q13" s="557"/>
      <c r="R13" s="557"/>
      <c r="S13" s="557"/>
      <c r="T13" s="557"/>
    </row>
    <row r="14" spans="1:20" s="537" customFormat="1" ht="18.75">
      <c r="A14" s="1278"/>
      <c r="B14" s="1278"/>
      <c r="C14" s="1278"/>
      <c r="D14" s="590"/>
      <c r="F14" s="586"/>
      <c r="G14" s="518" t="s">
        <v>4</v>
      </c>
      <c r="H14" s="591"/>
      <c r="I14" s="1319"/>
      <c r="J14" s="582"/>
      <c r="K14" s="557"/>
      <c r="L14" s="557"/>
      <c r="M14" s="557"/>
      <c r="N14" s="557"/>
      <c r="O14" s="557"/>
      <c r="P14" s="557"/>
      <c r="Q14" s="557"/>
      <c r="R14" s="557"/>
      <c r="S14" s="557"/>
      <c r="T14" s="557"/>
    </row>
    <row r="15" spans="1:20" s="537" customFormat="1" ht="18.75">
      <c r="A15" s="1278"/>
      <c r="B15" s="1278"/>
      <c r="C15" s="590"/>
      <c r="D15" s="590"/>
      <c r="F15" s="601"/>
      <c r="G15" s="544" t="s">
        <v>400</v>
      </c>
      <c r="H15" s="602"/>
      <c r="I15" s="603"/>
      <c r="J15" s="582"/>
      <c r="K15" s="557"/>
      <c r="L15" s="557"/>
      <c r="M15" s="557"/>
      <c r="N15" s="557"/>
      <c r="O15" s="557"/>
      <c r="P15" s="557"/>
      <c r="Q15" s="557"/>
      <c r="R15" s="557"/>
      <c r="S15" s="557"/>
      <c r="T15" s="557"/>
    </row>
    <row r="16" spans="1:20" s="537" customFormat="1" ht="18.75">
      <c r="A16" s="1278"/>
      <c r="B16" s="557"/>
      <c r="C16" s="557"/>
      <c r="D16" s="557"/>
      <c r="F16" s="586"/>
      <c r="G16" s="526" t="s">
        <v>482</v>
      </c>
      <c r="H16" s="587"/>
      <c r="I16" s="588"/>
      <c r="J16" s="582"/>
      <c r="K16" s="557"/>
      <c r="L16" s="557"/>
      <c r="M16" s="557"/>
      <c r="N16" s="557"/>
      <c r="O16" s="557"/>
      <c r="P16" s="557"/>
      <c r="Q16" s="557"/>
      <c r="R16" s="557"/>
      <c r="S16" s="557"/>
      <c r="T16" s="557"/>
    </row>
    <row r="17" spans="1:20" s="537" customFormat="1" ht="18.75">
      <c r="A17" s="557"/>
      <c r="B17" s="557"/>
      <c r="C17" s="557"/>
      <c r="D17" s="557"/>
      <c r="F17" s="586"/>
      <c r="G17" s="533" t="s">
        <v>481</v>
      </c>
      <c r="H17" s="587"/>
      <c r="I17" s="588"/>
      <c r="J17" s="582"/>
      <c r="K17" s="557"/>
      <c r="L17" s="557"/>
      <c r="M17" s="557"/>
      <c r="N17" s="557"/>
      <c r="O17" s="557"/>
      <c r="P17" s="557"/>
      <c r="Q17" s="557"/>
      <c r="R17" s="557"/>
      <c r="S17" s="557"/>
      <c r="T17" s="557"/>
    </row>
    <row r="18" spans="1:20" s="580" customFormat="1" ht="3" customHeight="1">
      <c r="A18" s="581"/>
      <c r="B18" s="581"/>
      <c r="C18" s="581"/>
      <c r="D18" s="581"/>
      <c r="F18" s="592"/>
      <c r="G18" s="593"/>
      <c r="H18" s="594"/>
      <c r="I18" s="595"/>
      <c r="J18" s="581"/>
      <c r="K18" s="581"/>
      <c r="L18" s="581"/>
      <c r="M18" s="581"/>
      <c r="N18" s="581"/>
      <c r="O18" s="581"/>
      <c r="P18" s="581"/>
      <c r="Q18" s="581"/>
      <c r="R18" s="581"/>
      <c r="S18" s="581"/>
      <c r="T18" s="581"/>
    </row>
    <row r="19" spans="1:20" s="580" customFormat="1" ht="15" customHeight="1">
      <c r="A19" s="581"/>
      <c r="B19" s="581"/>
      <c r="C19" s="581"/>
      <c r="D19" s="581"/>
      <c r="F19" s="579"/>
      <c r="G19" s="1273" t="s">
        <v>568</v>
      </c>
      <c r="H19" s="1273"/>
      <c r="I19" s="561"/>
      <c r="J19" s="581"/>
      <c r="K19" s="581"/>
      <c r="L19" s="581"/>
      <c r="M19" s="581"/>
      <c r="N19" s="581"/>
      <c r="O19" s="581"/>
      <c r="P19" s="581"/>
      <c r="Q19" s="581"/>
      <c r="R19" s="581"/>
      <c r="S19" s="581"/>
      <c r="T19" s="581"/>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52" hidden="1" customWidth="1"/>
    <col min="7" max="8" width="9.140625" style="558" hidden="1" customWidth="1"/>
    <col min="9" max="9" width="3.7109375" style="499" customWidth="1"/>
    <col min="10" max="11" width="3.7109375" style="498" customWidth="1"/>
    <col min="12" max="12" width="12.7109375" style="491" customWidth="1"/>
    <col min="13" max="13" width="44.7109375" style="491" customWidth="1"/>
    <col min="14" max="14" width="1.7109375" style="491" hidden="1" customWidth="1"/>
    <col min="15" max="15" width="29.7109375" style="491" hidden="1" customWidth="1"/>
    <col min="16" max="17" width="23.7109375" style="491" hidden="1" customWidth="1"/>
    <col min="18" max="18" width="11.7109375" style="491" customWidth="1"/>
    <col min="19" max="19" width="3.7109375" style="491" customWidth="1"/>
    <col min="20" max="20" width="11.7109375" style="491" customWidth="1"/>
    <col min="21" max="21" width="8.5703125" style="491" hidden="1" customWidth="1"/>
    <col min="22" max="22" width="4.7109375" style="491" customWidth="1"/>
    <col min="23" max="23" width="115.7109375" style="491" customWidth="1"/>
    <col min="24" max="25" width="10.5703125" style="552"/>
    <col min="26" max="26" width="11.140625" style="552" customWidth="1"/>
    <col min="27" max="34" width="10.5703125" style="552"/>
    <col min="35" max="256" width="10.5703125" style="491"/>
    <col min="257" max="264" width="0" style="491" hidden="1" customWidth="1"/>
    <col min="265" max="265" width="3.7109375" style="491" customWidth="1"/>
    <col min="266" max="266" width="3.85546875" style="491" customWidth="1"/>
    <col min="267" max="267" width="3.7109375" style="491" customWidth="1"/>
    <col min="268" max="268" width="12.7109375" style="491" customWidth="1"/>
    <col min="269" max="269" width="52.7109375" style="491" customWidth="1"/>
    <col min="270" max="273" width="0" style="491" hidden="1" customWidth="1"/>
    <col min="274" max="274" width="12.28515625" style="491" customWidth="1"/>
    <col min="275" max="275" width="6.42578125" style="491" customWidth="1"/>
    <col min="276" max="276" width="12.28515625" style="491" customWidth="1"/>
    <col min="277" max="277" width="0" style="491" hidden="1" customWidth="1"/>
    <col min="278" max="278" width="3.7109375" style="491" customWidth="1"/>
    <col min="279" max="279" width="11.140625" style="491" bestFit="1" customWidth="1"/>
    <col min="280" max="281" width="10.5703125" style="491"/>
    <col min="282" max="282" width="11.140625" style="491" customWidth="1"/>
    <col min="283" max="512" width="10.5703125" style="491"/>
    <col min="513" max="520" width="0" style="491" hidden="1" customWidth="1"/>
    <col min="521" max="521" width="3.7109375" style="491" customWidth="1"/>
    <col min="522" max="522" width="3.85546875" style="491" customWidth="1"/>
    <col min="523" max="523" width="3.7109375" style="491" customWidth="1"/>
    <col min="524" max="524" width="12.7109375" style="491" customWidth="1"/>
    <col min="525" max="525" width="52.7109375" style="491" customWidth="1"/>
    <col min="526" max="529" width="0" style="491" hidden="1" customWidth="1"/>
    <col min="530" max="530" width="12.28515625" style="491" customWidth="1"/>
    <col min="531" max="531" width="6.42578125" style="491" customWidth="1"/>
    <col min="532" max="532" width="12.28515625" style="491" customWidth="1"/>
    <col min="533" max="533" width="0" style="491" hidden="1" customWidth="1"/>
    <col min="534" max="534" width="3.7109375" style="491" customWidth="1"/>
    <col min="535" max="535" width="11.140625" style="491" bestFit="1" customWidth="1"/>
    <col min="536" max="537" width="10.5703125" style="491"/>
    <col min="538" max="538" width="11.140625" style="491" customWidth="1"/>
    <col min="539" max="768" width="10.5703125" style="491"/>
    <col min="769" max="776" width="0" style="491" hidden="1" customWidth="1"/>
    <col min="777" max="777" width="3.7109375" style="491" customWidth="1"/>
    <col min="778" max="778" width="3.85546875" style="491" customWidth="1"/>
    <col min="779" max="779" width="3.7109375" style="491" customWidth="1"/>
    <col min="780" max="780" width="12.7109375" style="491" customWidth="1"/>
    <col min="781" max="781" width="52.7109375" style="491" customWidth="1"/>
    <col min="782" max="785" width="0" style="491" hidden="1" customWidth="1"/>
    <col min="786" max="786" width="12.28515625" style="491" customWidth="1"/>
    <col min="787" max="787" width="6.42578125" style="491" customWidth="1"/>
    <col min="788" max="788" width="12.28515625" style="491" customWidth="1"/>
    <col min="789" max="789" width="0" style="491" hidden="1" customWidth="1"/>
    <col min="790" max="790" width="3.7109375" style="491" customWidth="1"/>
    <col min="791" max="791" width="11.140625" style="491" bestFit="1" customWidth="1"/>
    <col min="792" max="793" width="10.5703125" style="491"/>
    <col min="794" max="794" width="11.140625" style="491" customWidth="1"/>
    <col min="795" max="1024" width="10.5703125" style="491"/>
    <col min="1025" max="1032" width="0" style="491" hidden="1" customWidth="1"/>
    <col min="1033" max="1033" width="3.7109375" style="491" customWidth="1"/>
    <col min="1034" max="1034" width="3.85546875" style="491" customWidth="1"/>
    <col min="1035" max="1035" width="3.7109375" style="491" customWidth="1"/>
    <col min="1036" max="1036" width="12.7109375" style="491" customWidth="1"/>
    <col min="1037" max="1037" width="52.7109375" style="491" customWidth="1"/>
    <col min="1038" max="1041" width="0" style="491" hidden="1" customWidth="1"/>
    <col min="1042" max="1042" width="12.28515625" style="491" customWidth="1"/>
    <col min="1043" max="1043" width="6.42578125" style="491" customWidth="1"/>
    <col min="1044" max="1044" width="12.28515625" style="491" customWidth="1"/>
    <col min="1045" max="1045" width="0" style="491" hidden="1" customWidth="1"/>
    <col min="1046" max="1046" width="3.7109375" style="491" customWidth="1"/>
    <col min="1047" max="1047" width="11.140625" style="491" bestFit="1" customWidth="1"/>
    <col min="1048" max="1049" width="10.5703125" style="491"/>
    <col min="1050" max="1050" width="11.140625" style="491" customWidth="1"/>
    <col min="1051" max="1280" width="10.5703125" style="491"/>
    <col min="1281" max="1288" width="0" style="491" hidden="1" customWidth="1"/>
    <col min="1289" max="1289" width="3.7109375" style="491" customWidth="1"/>
    <col min="1290" max="1290" width="3.85546875" style="491" customWidth="1"/>
    <col min="1291" max="1291" width="3.7109375" style="491" customWidth="1"/>
    <col min="1292" max="1292" width="12.7109375" style="491" customWidth="1"/>
    <col min="1293" max="1293" width="52.7109375" style="491" customWidth="1"/>
    <col min="1294" max="1297" width="0" style="491" hidden="1" customWidth="1"/>
    <col min="1298" max="1298" width="12.28515625" style="491" customWidth="1"/>
    <col min="1299" max="1299" width="6.42578125" style="491" customWidth="1"/>
    <col min="1300" max="1300" width="12.28515625" style="491" customWidth="1"/>
    <col min="1301" max="1301" width="0" style="491" hidden="1" customWidth="1"/>
    <col min="1302" max="1302" width="3.7109375" style="491" customWidth="1"/>
    <col min="1303" max="1303" width="11.140625" style="491" bestFit="1" customWidth="1"/>
    <col min="1304" max="1305" width="10.5703125" style="491"/>
    <col min="1306" max="1306" width="11.140625" style="491" customWidth="1"/>
    <col min="1307" max="1536" width="10.5703125" style="491"/>
    <col min="1537" max="1544" width="0" style="491" hidden="1" customWidth="1"/>
    <col min="1545" max="1545" width="3.7109375" style="491" customWidth="1"/>
    <col min="1546" max="1546" width="3.85546875" style="491" customWidth="1"/>
    <col min="1547" max="1547" width="3.7109375" style="491" customWidth="1"/>
    <col min="1548" max="1548" width="12.7109375" style="491" customWidth="1"/>
    <col min="1549" max="1549" width="52.7109375" style="491" customWidth="1"/>
    <col min="1550" max="1553" width="0" style="491" hidden="1" customWidth="1"/>
    <col min="1554" max="1554" width="12.28515625" style="491" customWidth="1"/>
    <col min="1555" max="1555" width="6.42578125" style="491" customWidth="1"/>
    <col min="1556" max="1556" width="12.28515625" style="491" customWidth="1"/>
    <col min="1557" max="1557" width="0" style="491" hidden="1" customWidth="1"/>
    <col min="1558" max="1558" width="3.7109375" style="491" customWidth="1"/>
    <col min="1559" max="1559" width="11.140625" style="491" bestFit="1" customWidth="1"/>
    <col min="1560" max="1561" width="10.5703125" style="491"/>
    <col min="1562" max="1562" width="11.140625" style="491" customWidth="1"/>
    <col min="1563" max="1792" width="10.5703125" style="491"/>
    <col min="1793" max="1800" width="0" style="491" hidden="1" customWidth="1"/>
    <col min="1801" max="1801" width="3.7109375" style="491" customWidth="1"/>
    <col min="1802" max="1802" width="3.85546875" style="491" customWidth="1"/>
    <col min="1803" max="1803" width="3.7109375" style="491" customWidth="1"/>
    <col min="1804" max="1804" width="12.7109375" style="491" customWidth="1"/>
    <col min="1805" max="1805" width="52.7109375" style="491" customWidth="1"/>
    <col min="1806" max="1809" width="0" style="491" hidden="1" customWidth="1"/>
    <col min="1810" max="1810" width="12.28515625" style="491" customWidth="1"/>
    <col min="1811" max="1811" width="6.42578125" style="491" customWidth="1"/>
    <col min="1812" max="1812" width="12.28515625" style="491" customWidth="1"/>
    <col min="1813" max="1813" width="0" style="491" hidden="1" customWidth="1"/>
    <col min="1814" max="1814" width="3.7109375" style="491" customWidth="1"/>
    <col min="1815" max="1815" width="11.140625" style="491" bestFit="1" customWidth="1"/>
    <col min="1816" max="1817" width="10.5703125" style="491"/>
    <col min="1818" max="1818" width="11.140625" style="491" customWidth="1"/>
    <col min="1819" max="2048" width="10.5703125" style="491"/>
    <col min="2049" max="2056" width="0" style="491" hidden="1" customWidth="1"/>
    <col min="2057" max="2057" width="3.7109375" style="491" customWidth="1"/>
    <col min="2058" max="2058" width="3.85546875" style="491" customWidth="1"/>
    <col min="2059" max="2059" width="3.7109375" style="491" customWidth="1"/>
    <col min="2060" max="2060" width="12.7109375" style="491" customWidth="1"/>
    <col min="2061" max="2061" width="52.7109375" style="491" customWidth="1"/>
    <col min="2062" max="2065" width="0" style="491" hidden="1" customWidth="1"/>
    <col min="2066" max="2066" width="12.28515625" style="491" customWidth="1"/>
    <col min="2067" max="2067" width="6.42578125" style="491" customWidth="1"/>
    <col min="2068" max="2068" width="12.28515625" style="491" customWidth="1"/>
    <col min="2069" max="2069" width="0" style="491" hidden="1" customWidth="1"/>
    <col min="2070" max="2070" width="3.7109375" style="491" customWidth="1"/>
    <col min="2071" max="2071" width="11.140625" style="491" bestFit="1" customWidth="1"/>
    <col min="2072" max="2073" width="10.5703125" style="491"/>
    <col min="2074" max="2074" width="11.140625" style="491" customWidth="1"/>
    <col min="2075" max="2304" width="10.5703125" style="491"/>
    <col min="2305" max="2312" width="0" style="491" hidden="1" customWidth="1"/>
    <col min="2313" max="2313" width="3.7109375" style="491" customWidth="1"/>
    <col min="2314" max="2314" width="3.85546875" style="491" customWidth="1"/>
    <col min="2315" max="2315" width="3.7109375" style="491" customWidth="1"/>
    <col min="2316" max="2316" width="12.7109375" style="491" customWidth="1"/>
    <col min="2317" max="2317" width="52.7109375" style="491" customWidth="1"/>
    <col min="2318" max="2321" width="0" style="491" hidden="1" customWidth="1"/>
    <col min="2322" max="2322" width="12.28515625" style="491" customWidth="1"/>
    <col min="2323" max="2323" width="6.42578125" style="491" customWidth="1"/>
    <col min="2324" max="2324" width="12.28515625" style="491" customWidth="1"/>
    <col min="2325" max="2325" width="0" style="491" hidden="1" customWidth="1"/>
    <col min="2326" max="2326" width="3.7109375" style="491" customWidth="1"/>
    <col min="2327" max="2327" width="11.140625" style="491" bestFit="1" customWidth="1"/>
    <col min="2328" max="2329" width="10.5703125" style="491"/>
    <col min="2330" max="2330" width="11.140625" style="491" customWidth="1"/>
    <col min="2331" max="2560" width="10.5703125" style="491"/>
    <col min="2561" max="2568" width="0" style="491" hidden="1" customWidth="1"/>
    <col min="2569" max="2569" width="3.7109375" style="491" customWidth="1"/>
    <col min="2570" max="2570" width="3.85546875" style="491" customWidth="1"/>
    <col min="2571" max="2571" width="3.7109375" style="491" customWidth="1"/>
    <col min="2572" max="2572" width="12.7109375" style="491" customWidth="1"/>
    <col min="2573" max="2573" width="52.7109375" style="491" customWidth="1"/>
    <col min="2574" max="2577" width="0" style="491" hidden="1" customWidth="1"/>
    <col min="2578" max="2578" width="12.28515625" style="491" customWidth="1"/>
    <col min="2579" max="2579" width="6.42578125" style="491" customWidth="1"/>
    <col min="2580" max="2580" width="12.28515625" style="491" customWidth="1"/>
    <col min="2581" max="2581" width="0" style="491" hidden="1" customWidth="1"/>
    <col min="2582" max="2582" width="3.7109375" style="491" customWidth="1"/>
    <col min="2583" max="2583" width="11.140625" style="491" bestFit="1" customWidth="1"/>
    <col min="2584" max="2585" width="10.5703125" style="491"/>
    <col min="2586" max="2586" width="11.140625" style="491" customWidth="1"/>
    <col min="2587" max="2816" width="10.5703125" style="491"/>
    <col min="2817" max="2824" width="0" style="491" hidden="1" customWidth="1"/>
    <col min="2825" max="2825" width="3.7109375" style="491" customWidth="1"/>
    <col min="2826" max="2826" width="3.85546875" style="491" customWidth="1"/>
    <col min="2827" max="2827" width="3.7109375" style="491" customWidth="1"/>
    <col min="2828" max="2828" width="12.7109375" style="491" customWidth="1"/>
    <col min="2829" max="2829" width="52.7109375" style="491" customWidth="1"/>
    <col min="2830" max="2833" width="0" style="491" hidden="1" customWidth="1"/>
    <col min="2834" max="2834" width="12.28515625" style="491" customWidth="1"/>
    <col min="2835" max="2835" width="6.42578125" style="491" customWidth="1"/>
    <col min="2836" max="2836" width="12.28515625" style="491" customWidth="1"/>
    <col min="2837" max="2837" width="0" style="491" hidden="1" customWidth="1"/>
    <col min="2838" max="2838" width="3.7109375" style="491" customWidth="1"/>
    <col min="2839" max="2839" width="11.140625" style="491" bestFit="1" customWidth="1"/>
    <col min="2840" max="2841" width="10.5703125" style="491"/>
    <col min="2842" max="2842" width="11.140625" style="491" customWidth="1"/>
    <col min="2843" max="3072" width="10.5703125" style="491"/>
    <col min="3073" max="3080" width="0" style="491" hidden="1" customWidth="1"/>
    <col min="3081" max="3081" width="3.7109375" style="491" customWidth="1"/>
    <col min="3082" max="3082" width="3.85546875" style="491" customWidth="1"/>
    <col min="3083" max="3083" width="3.7109375" style="491" customWidth="1"/>
    <col min="3084" max="3084" width="12.7109375" style="491" customWidth="1"/>
    <col min="3085" max="3085" width="52.7109375" style="491" customWidth="1"/>
    <col min="3086" max="3089" width="0" style="491" hidden="1" customWidth="1"/>
    <col min="3090" max="3090" width="12.28515625" style="491" customWidth="1"/>
    <col min="3091" max="3091" width="6.42578125" style="491" customWidth="1"/>
    <col min="3092" max="3092" width="12.28515625" style="491" customWidth="1"/>
    <col min="3093" max="3093" width="0" style="491" hidden="1" customWidth="1"/>
    <col min="3094" max="3094" width="3.7109375" style="491" customWidth="1"/>
    <col min="3095" max="3095" width="11.140625" style="491" bestFit="1" customWidth="1"/>
    <col min="3096" max="3097" width="10.5703125" style="491"/>
    <col min="3098" max="3098" width="11.140625" style="491" customWidth="1"/>
    <col min="3099" max="3328" width="10.5703125" style="491"/>
    <col min="3329" max="3336" width="0" style="491" hidden="1" customWidth="1"/>
    <col min="3337" max="3337" width="3.7109375" style="491" customWidth="1"/>
    <col min="3338" max="3338" width="3.85546875" style="491" customWidth="1"/>
    <col min="3339" max="3339" width="3.7109375" style="491" customWidth="1"/>
    <col min="3340" max="3340" width="12.7109375" style="491" customWidth="1"/>
    <col min="3341" max="3341" width="52.7109375" style="491" customWidth="1"/>
    <col min="3342" max="3345" width="0" style="491" hidden="1" customWidth="1"/>
    <col min="3346" max="3346" width="12.28515625" style="491" customWidth="1"/>
    <col min="3347" max="3347" width="6.42578125" style="491" customWidth="1"/>
    <col min="3348" max="3348" width="12.28515625" style="491" customWidth="1"/>
    <col min="3349" max="3349" width="0" style="491" hidden="1" customWidth="1"/>
    <col min="3350" max="3350" width="3.7109375" style="491" customWidth="1"/>
    <col min="3351" max="3351" width="11.140625" style="491" bestFit="1" customWidth="1"/>
    <col min="3352" max="3353" width="10.5703125" style="491"/>
    <col min="3354" max="3354" width="11.140625" style="491" customWidth="1"/>
    <col min="3355" max="3584" width="10.5703125" style="491"/>
    <col min="3585" max="3592" width="0" style="491" hidden="1" customWidth="1"/>
    <col min="3593" max="3593" width="3.7109375" style="491" customWidth="1"/>
    <col min="3594" max="3594" width="3.85546875" style="491" customWidth="1"/>
    <col min="3595" max="3595" width="3.7109375" style="491" customWidth="1"/>
    <col min="3596" max="3596" width="12.7109375" style="491" customWidth="1"/>
    <col min="3597" max="3597" width="52.7109375" style="491" customWidth="1"/>
    <col min="3598" max="3601" width="0" style="491" hidden="1" customWidth="1"/>
    <col min="3602" max="3602" width="12.28515625" style="491" customWidth="1"/>
    <col min="3603" max="3603" width="6.42578125" style="491" customWidth="1"/>
    <col min="3604" max="3604" width="12.28515625" style="491" customWidth="1"/>
    <col min="3605" max="3605" width="0" style="491" hidden="1" customWidth="1"/>
    <col min="3606" max="3606" width="3.7109375" style="491" customWidth="1"/>
    <col min="3607" max="3607" width="11.140625" style="491" bestFit="1" customWidth="1"/>
    <col min="3608" max="3609" width="10.5703125" style="491"/>
    <col min="3610" max="3610" width="11.140625" style="491" customWidth="1"/>
    <col min="3611" max="3840" width="10.5703125" style="491"/>
    <col min="3841" max="3848" width="0" style="491" hidden="1" customWidth="1"/>
    <col min="3849" max="3849" width="3.7109375" style="491" customWidth="1"/>
    <col min="3850" max="3850" width="3.85546875" style="491" customWidth="1"/>
    <col min="3851" max="3851" width="3.7109375" style="491" customWidth="1"/>
    <col min="3852" max="3852" width="12.7109375" style="491" customWidth="1"/>
    <col min="3853" max="3853" width="52.7109375" style="491" customWidth="1"/>
    <col min="3854" max="3857" width="0" style="491" hidden="1" customWidth="1"/>
    <col min="3858" max="3858" width="12.28515625" style="491" customWidth="1"/>
    <col min="3859" max="3859" width="6.42578125" style="491" customWidth="1"/>
    <col min="3860" max="3860" width="12.28515625" style="491" customWidth="1"/>
    <col min="3861" max="3861" width="0" style="491" hidden="1" customWidth="1"/>
    <col min="3862" max="3862" width="3.7109375" style="491" customWidth="1"/>
    <col min="3863" max="3863" width="11.140625" style="491" bestFit="1" customWidth="1"/>
    <col min="3864" max="3865" width="10.5703125" style="491"/>
    <col min="3866" max="3866" width="11.140625" style="491" customWidth="1"/>
    <col min="3867" max="4096" width="10.5703125" style="491"/>
    <col min="4097" max="4104" width="0" style="491" hidden="1" customWidth="1"/>
    <col min="4105" max="4105" width="3.7109375" style="491" customWidth="1"/>
    <col min="4106" max="4106" width="3.85546875" style="491" customWidth="1"/>
    <col min="4107" max="4107" width="3.7109375" style="491" customWidth="1"/>
    <col min="4108" max="4108" width="12.7109375" style="491" customWidth="1"/>
    <col min="4109" max="4109" width="52.7109375" style="491" customWidth="1"/>
    <col min="4110" max="4113" width="0" style="491" hidden="1" customWidth="1"/>
    <col min="4114" max="4114" width="12.28515625" style="491" customWidth="1"/>
    <col min="4115" max="4115" width="6.42578125" style="491" customWidth="1"/>
    <col min="4116" max="4116" width="12.28515625" style="491" customWidth="1"/>
    <col min="4117" max="4117" width="0" style="491" hidden="1" customWidth="1"/>
    <col min="4118" max="4118" width="3.7109375" style="491" customWidth="1"/>
    <col min="4119" max="4119" width="11.140625" style="491" bestFit="1" customWidth="1"/>
    <col min="4120" max="4121" width="10.5703125" style="491"/>
    <col min="4122" max="4122" width="11.140625" style="491" customWidth="1"/>
    <col min="4123" max="4352" width="10.5703125" style="491"/>
    <col min="4353" max="4360" width="0" style="491" hidden="1" customWidth="1"/>
    <col min="4361" max="4361" width="3.7109375" style="491" customWidth="1"/>
    <col min="4362" max="4362" width="3.85546875" style="491" customWidth="1"/>
    <col min="4363" max="4363" width="3.7109375" style="491" customWidth="1"/>
    <col min="4364" max="4364" width="12.7109375" style="491" customWidth="1"/>
    <col min="4365" max="4365" width="52.7109375" style="491" customWidth="1"/>
    <col min="4366" max="4369" width="0" style="491" hidden="1" customWidth="1"/>
    <col min="4370" max="4370" width="12.28515625" style="491" customWidth="1"/>
    <col min="4371" max="4371" width="6.42578125" style="491" customWidth="1"/>
    <col min="4372" max="4372" width="12.28515625" style="491" customWidth="1"/>
    <col min="4373" max="4373" width="0" style="491" hidden="1" customWidth="1"/>
    <col min="4374" max="4374" width="3.7109375" style="491" customWidth="1"/>
    <col min="4375" max="4375" width="11.140625" style="491" bestFit="1" customWidth="1"/>
    <col min="4376" max="4377" width="10.5703125" style="491"/>
    <col min="4378" max="4378" width="11.140625" style="491" customWidth="1"/>
    <col min="4379" max="4608" width="10.5703125" style="491"/>
    <col min="4609" max="4616" width="0" style="491" hidden="1" customWidth="1"/>
    <col min="4617" max="4617" width="3.7109375" style="491" customWidth="1"/>
    <col min="4618" max="4618" width="3.85546875" style="491" customWidth="1"/>
    <col min="4619" max="4619" width="3.7109375" style="491" customWidth="1"/>
    <col min="4620" max="4620" width="12.7109375" style="491" customWidth="1"/>
    <col min="4621" max="4621" width="52.7109375" style="491" customWidth="1"/>
    <col min="4622" max="4625" width="0" style="491" hidden="1" customWidth="1"/>
    <col min="4626" max="4626" width="12.28515625" style="491" customWidth="1"/>
    <col min="4627" max="4627" width="6.42578125" style="491" customWidth="1"/>
    <col min="4628" max="4628" width="12.28515625" style="491" customWidth="1"/>
    <col min="4629" max="4629" width="0" style="491" hidden="1" customWidth="1"/>
    <col min="4630" max="4630" width="3.7109375" style="491" customWidth="1"/>
    <col min="4631" max="4631" width="11.140625" style="491" bestFit="1" customWidth="1"/>
    <col min="4632" max="4633" width="10.5703125" style="491"/>
    <col min="4634" max="4634" width="11.140625" style="491" customWidth="1"/>
    <col min="4635" max="4864" width="10.5703125" style="491"/>
    <col min="4865" max="4872" width="0" style="491" hidden="1" customWidth="1"/>
    <col min="4873" max="4873" width="3.7109375" style="491" customWidth="1"/>
    <col min="4874" max="4874" width="3.85546875" style="491" customWidth="1"/>
    <col min="4875" max="4875" width="3.7109375" style="491" customWidth="1"/>
    <col min="4876" max="4876" width="12.7109375" style="491" customWidth="1"/>
    <col min="4877" max="4877" width="52.7109375" style="491" customWidth="1"/>
    <col min="4878" max="4881" width="0" style="491" hidden="1" customWidth="1"/>
    <col min="4882" max="4882" width="12.28515625" style="491" customWidth="1"/>
    <col min="4883" max="4883" width="6.42578125" style="491" customWidth="1"/>
    <col min="4884" max="4884" width="12.28515625" style="491" customWidth="1"/>
    <col min="4885" max="4885" width="0" style="491" hidden="1" customWidth="1"/>
    <col min="4886" max="4886" width="3.7109375" style="491" customWidth="1"/>
    <col min="4887" max="4887" width="11.140625" style="491" bestFit="1" customWidth="1"/>
    <col min="4888" max="4889" width="10.5703125" style="491"/>
    <col min="4890" max="4890" width="11.140625" style="491" customWidth="1"/>
    <col min="4891" max="5120" width="10.5703125" style="491"/>
    <col min="5121" max="5128" width="0" style="491" hidden="1" customWidth="1"/>
    <col min="5129" max="5129" width="3.7109375" style="491" customWidth="1"/>
    <col min="5130" max="5130" width="3.85546875" style="491" customWidth="1"/>
    <col min="5131" max="5131" width="3.7109375" style="491" customWidth="1"/>
    <col min="5132" max="5132" width="12.7109375" style="491" customWidth="1"/>
    <col min="5133" max="5133" width="52.7109375" style="491" customWidth="1"/>
    <col min="5134" max="5137" width="0" style="491" hidden="1" customWidth="1"/>
    <col min="5138" max="5138" width="12.28515625" style="491" customWidth="1"/>
    <col min="5139" max="5139" width="6.42578125" style="491" customWidth="1"/>
    <col min="5140" max="5140" width="12.28515625" style="491" customWidth="1"/>
    <col min="5141" max="5141" width="0" style="491" hidden="1" customWidth="1"/>
    <col min="5142" max="5142" width="3.7109375" style="491" customWidth="1"/>
    <col min="5143" max="5143" width="11.140625" style="491" bestFit="1" customWidth="1"/>
    <col min="5144" max="5145" width="10.5703125" style="491"/>
    <col min="5146" max="5146" width="11.140625" style="491" customWidth="1"/>
    <col min="5147" max="5376" width="10.5703125" style="491"/>
    <col min="5377" max="5384" width="0" style="491" hidden="1" customWidth="1"/>
    <col min="5385" max="5385" width="3.7109375" style="491" customWidth="1"/>
    <col min="5386" max="5386" width="3.85546875" style="491" customWidth="1"/>
    <col min="5387" max="5387" width="3.7109375" style="491" customWidth="1"/>
    <col min="5388" max="5388" width="12.7109375" style="491" customWidth="1"/>
    <col min="5389" max="5389" width="52.7109375" style="491" customWidth="1"/>
    <col min="5390" max="5393" width="0" style="491" hidden="1" customWidth="1"/>
    <col min="5394" max="5394" width="12.28515625" style="491" customWidth="1"/>
    <col min="5395" max="5395" width="6.42578125" style="491" customWidth="1"/>
    <col min="5396" max="5396" width="12.28515625" style="491" customWidth="1"/>
    <col min="5397" max="5397" width="0" style="491" hidden="1" customWidth="1"/>
    <col min="5398" max="5398" width="3.7109375" style="491" customWidth="1"/>
    <col min="5399" max="5399" width="11.140625" style="491" bestFit="1" customWidth="1"/>
    <col min="5400" max="5401" width="10.5703125" style="491"/>
    <col min="5402" max="5402" width="11.140625" style="491" customWidth="1"/>
    <col min="5403" max="5632" width="10.5703125" style="491"/>
    <col min="5633" max="5640" width="0" style="491" hidden="1" customWidth="1"/>
    <col min="5641" max="5641" width="3.7109375" style="491" customWidth="1"/>
    <col min="5642" max="5642" width="3.85546875" style="491" customWidth="1"/>
    <col min="5643" max="5643" width="3.7109375" style="491" customWidth="1"/>
    <col min="5644" max="5644" width="12.7109375" style="491" customWidth="1"/>
    <col min="5645" max="5645" width="52.7109375" style="491" customWidth="1"/>
    <col min="5646" max="5649" width="0" style="491" hidden="1" customWidth="1"/>
    <col min="5650" max="5650" width="12.28515625" style="491" customWidth="1"/>
    <col min="5651" max="5651" width="6.42578125" style="491" customWidth="1"/>
    <col min="5652" max="5652" width="12.28515625" style="491" customWidth="1"/>
    <col min="5653" max="5653" width="0" style="491" hidden="1" customWidth="1"/>
    <col min="5654" max="5654" width="3.7109375" style="491" customWidth="1"/>
    <col min="5655" max="5655" width="11.140625" style="491" bestFit="1" customWidth="1"/>
    <col min="5656" max="5657" width="10.5703125" style="491"/>
    <col min="5658" max="5658" width="11.140625" style="491" customWidth="1"/>
    <col min="5659" max="5888" width="10.5703125" style="491"/>
    <col min="5889" max="5896" width="0" style="491" hidden="1" customWidth="1"/>
    <col min="5897" max="5897" width="3.7109375" style="491" customWidth="1"/>
    <col min="5898" max="5898" width="3.85546875" style="491" customWidth="1"/>
    <col min="5899" max="5899" width="3.7109375" style="491" customWidth="1"/>
    <col min="5900" max="5900" width="12.7109375" style="491" customWidth="1"/>
    <col min="5901" max="5901" width="52.7109375" style="491" customWidth="1"/>
    <col min="5902" max="5905" width="0" style="491" hidden="1" customWidth="1"/>
    <col min="5906" max="5906" width="12.28515625" style="491" customWidth="1"/>
    <col min="5907" max="5907" width="6.42578125" style="491" customWidth="1"/>
    <col min="5908" max="5908" width="12.28515625" style="491" customWidth="1"/>
    <col min="5909" max="5909" width="0" style="491" hidden="1" customWidth="1"/>
    <col min="5910" max="5910" width="3.7109375" style="491" customWidth="1"/>
    <col min="5911" max="5911" width="11.140625" style="491" bestFit="1" customWidth="1"/>
    <col min="5912" max="5913" width="10.5703125" style="491"/>
    <col min="5914" max="5914" width="11.140625" style="491" customWidth="1"/>
    <col min="5915" max="6144" width="10.5703125" style="491"/>
    <col min="6145" max="6152" width="0" style="491" hidden="1" customWidth="1"/>
    <col min="6153" max="6153" width="3.7109375" style="491" customWidth="1"/>
    <col min="6154" max="6154" width="3.85546875" style="491" customWidth="1"/>
    <col min="6155" max="6155" width="3.7109375" style="491" customWidth="1"/>
    <col min="6156" max="6156" width="12.7109375" style="491" customWidth="1"/>
    <col min="6157" max="6157" width="52.7109375" style="491" customWidth="1"/>
    <col min="6158" max="6161" width="0" style="491" hidden="1" customWidth="1"/>
    <col min="6162" max="6162" width="12.28515625" style="491" customWidth="1"/>
    <col min="6163" max="6163" width="6.42578125" style="491" customWidth="1"/>
    <col min="6164" max="6164" width="12.28515625" style="491" customWidth="1"/>
    <col min="6165" max="6165" width="0" style="491" hidden="1" customWidth="1"/>
    <col min="6166" max="6166" width="3.7109375" style="491" customWidth="1"/>
    <col min="6167" max="6167" width="11.140625" style="491" bestFit="1" customWidth="1"/>
    <col min="6168" max="6169" width="10.5703125" style="491"/>
    <col min="6170" max="6170" width="11.140625" style="491" customWidth="1"/>
    <col min="6171" max="6400" width="10.5703125" style="491"/>
    <col min="6401" max="6408" width="0" style="491" hidden="1" customWidth="1"/>
    <col min="6409" max="6409" width="3.7109375" style="491" customWidth="1"/>
    <col min="6410" max="6410" width="3.85546875" style="491" customWidth="1"/>
    <col min="6411" max="6411" width="3.7109375" style="491" customWidth="1"/>
    <col min="6412" max="6412" width="12.7109375" style="491" customWidth="1"/>
    <col min="6413" max="6413" width="52.7109375" style="491" customWidth="1"/>
    <col min="6414" max="6417" width="0" style="491" hidden="1" customWidth="1"/>
    <col min="6418" max="6418" width="12.28515625" style="491" customWidth="1"/>
    <col min="6419" max="6419" width="6.42578125" style="491" customWidth="1"/>
    <col min="6420" max="6420" width="12.28515625" style="491" customWidth="1"/>
    <col min="6421" max="6421" width="0" style="491" hidden="1" customWidth="1"/>
    <col min="6422" max="6422" width="3.7109375" style="491" customWidth="1"/>
    <col min="6423" max="6423" width="11.140625" style="491" bestFit="1" customWidth="1"/>
    <col min="6424" max="6425" width="10.5703125" style="491"/>
    <col min="6426" max="6426" width="11.140625" style="491" customWidth="1"/>
    <col min="6427" max="6656" width="10.5703125" style="491"/>
    <col min="6657" max="6664" width="0" style="491" hidden="1" customWidth="1"/>
    <col min="6665" max="6665" width="3.7109375" style="491" customWidth="1"/>
    <col min="6666" max="6666" width="3.85546875" style="491" customWidth="1"/>
    <col min="6667" max="6667" width="3.7109375" style="491" customWidth="1"/>
    <col min="6668" max="6668" width="12.7109375" style="491" customWidth="1"/>
    <col min="6669" max="6669" width="52.7109375" style="491" customWidth="1"/>
    <col min="6670" max="6673" width="0" style="491" hidden="1" customWidth="1"/>
    <col min="6674" max="6674" width="12.28515625" style="491" customWidth="1"/>
    <col min="6675" max="6675" width="6.42578125" style="491" customWidth="1"/>
    <col min="6676" max="6676" width="12.28515625" style="491" customWidth="1"/>
    <col min="6677" max="6677" width="0" style="491" hidden="1" customWidth="1"/>
    <col min="6678" max="6678" width="3.7109375" style="491" customWidth="1"/>
    <col min="6679" max="6679" width="11.140625" style="491" bestFit="1" customWidth="1"/>
    <col min="6680" max="6681" width="10.5703125" style="491"/>
    <col min="6682" max="6682" width="11.140625" style="491" customWidth="1"/>
    <col min="6683" max="6912" width="10.5703125" style="491"/>
    <col min="6913" max="6920" width="0" style="491" hidden="1" customWidth="1"/>
    <col min="6921" max="6921" width="3.7109375" style="491" customWidth="1"/>
    <col min="6922" max="6922" width="3.85546875" style="491" customWidth="1"/>
    <col min="6923" max="6923" width="3.7109375" style="491" customWidth="1"/>
    <col min="6924" max="6924" width="12.7109375" style="491" customWidth="1"/>
    <col min="6925" max="6925" width="52.7109375" style="491" customWidth="1"/>
    <col min="6926" max="6929" width="0" style="491" hidden="1" customWidth="1"/>
    <col min="6930" max="6930" width="12.28515625" style="491" customWidth="1"/>
    <col min="6931" max="6931" width="6.42578125" style="491" customWidth="1"/>
    <col min="6932" max="6932" width="12.28515625" style="491" customWidth="1"/>
    <col min="6933" max="6933" width="0" style="491" hidden="1" customWidth="1"/>
    <col min="6934" max="6934" width="3.7109375" style="491" customWidth="1"/>
    <col min="6935" max="6935" width="11.140625" style="491" bestFit="1" customWidth="1"/>
    <col min="6936" max="6937" width="10.5703125" style="491"/>
    <col min="6938" max="6938" width="11.140625" style="491" customWidth="1"/>
    <col min="6939" max="7168" width="10.5703125" style="491"/>
    <col min="7169" max="7176" width="0" style="491" hidden="1" customWidth="1"/>
    <col min="7177" max="7177" width="3.7109375" style="491" customWidth="1"/>
    <col min="7178" max="7178" width="3.85546875" style="491" customWidth="1"/>
    <col min="7179" max="7179" width="3.7109375" style="491" customWidth="1"/>
    <col min="7180" max="7180" width="12.7109375" style="491" customWidth="1"/>
    <col min="7181" max="7181" width="52.7109375" style="491" customWidth="1"/>
    <col min="7182" max="7185" width="0" style="491" hidden="1" customWidth="1"/>
    <col min="7186" max="7186" width="12.28515625" style="491" customWidth="1"/>
    <col min="7187" max="7187" width="6.42578125" style="491" customWidth="1"/>
    <col min="7188" max="7188" width="12.28515625" style="491" customWidth="1"/>
    <col min="7189" max="7189" width="0" style="491" hidden="1" customWidth="1"/>
    <col min="7190" max="7190" width="3.7109375" style="491" customWidth="1"/>
    <col min="7191" max="7191" width="11.140625" style="491" bestFit="1" customWidth="1"/>
    <col min="7192" max="7193" width="10.5703125" style="491"/>
    <col min="7194" max="7194" width="11.140625" style="491" customWidth="1"/>
    <col min="7195" max="7424" width="10.5703125" style="491"/>
    <col min="7425" max="7432" width="0" style="491" hidden="1" customWidth="1"/>
    <col min="7433" max="7433" width="3.7109375" style="491" customWidth="1"/>
    <col min="7434" max="7434" width="3.85546875" style="491" customWidth="1"/>
    <col min="7435" max="7435" width="3.7109375" style="491" customWidth="1"/>
    <col min="7436" max="7436" width="12.7109375" style="491" customWidth="1"/>
    <col min="7437" max="7437" width="52.7109375" style="491" customWidth="1"/>
    <col min="7438" max="7441" width="0" style="491" hidden="1" customWidth="1"/>
    <col min="7442" max="7442" width="12.28515625" style="491" customWidth="1"/>
    <col min="7443" max="7443" width="6.42578125" style="491" customWidth="1"/>
    <col min="7444" max="7444" width="12.28515625" style="491" customWidth="1"/>
    <col min="7445" max="7445" width="0" style="491" hidden="1" customWidth="1"/>
    <col min="7446" max="7446" width="3.7109375" style="491" customWidth="1"/>
    <col min="7447" max="7447" width="11.140625" style="491" bestFit="1" customWidth="1"/>
    <col min="7448" max="7449" width="10.5703125" style="491"/>
    <col min="7450" max="7450" width="11.140625" style="491" customWidth="1"/>
    <col min="7451" max="7680" width="10.5703125" style="491"/>
    <col min="7681" max="7688" width="0" style="491" hidden="1" customWidth="1"/>
    <col min="7689" max="7689" width="3.7109375" style="491" customWidth="1"/>
    <col min="7690" max="7690" width="3.85546875" style="491" customWidth="1"/>
    <col min="7691" max="7691" width="3.7109375" style="491" customWidth="1"/>
    <col min="7692" max="7692" width="12.7109375" style="491" customWidth="1"/>
    <col min="7693" max="7693" width="52.7109375" style="491" customWidth="1"/>
    <col min="7694" max="7697" width="0" style="491" hidden="1" customWidth="1"/>
    <col min="7698" max="7698" width="12.28515625" style="491" customWidth="1"/>
    <col min="7699" max="7699" width="6.42578125" style="491" customWidth="1"/>
    <col min="7700" max="7700" width="12.28515625" style="491" customWidth="1"/>
    <col min="7701" max="7701" width="0" style="491" hidden="1" customWidth="1"/>
    <col min="7702" max="7702" width="3.7109375" style="491" customWidth="1"/>
    <col min="7703" max="7703" width="11.140625" style="491" bestFit="1" customWidth="1"/>
    <col min="7704" max="7705" width="10.5703125" style="491"/>
    <col min="7706" max="7706" width="11.140625" style="491" customWidth="1"/>
    <col min="7707" max="7936" width="10.5703125" style="491"/>
    <col min="7937" max="7944" width="0" style="491" hidden="1" customWidth="1"/>
    <col min="7945" max="7945" width="3.7109375" style="491" customWidth="1"/>
    <col min="7946" max="7946" width="3.85546875" style="491" customWidth="1"/>
    <col min="7947" max="7947" width="3.7109375" style="491" customWidth="1"/>
    <col min="7948" max="7948" width="12.7109375" style="491" customWidth="1"/>
    <col min="7949" max="7949" width="52.7109375" style="491" customWidth="1"/>
    <col min="7950" max="7953" width="0" style="491" hidden="1" customWidth="1"/>
    <col min="7954" max="7954" width="12.28515625" style="491" customWidth="1"/>
    <col min="7955" max="7955" width="6.42578125" style="491" customWidth="1"/>
    <col min="7956" max="7956" width="12.28515625" style="491" customWidth="1"/>
    <col min="7957" max="7957" width="0" style="491" hidden="1" customWidth="1"/>
    <col min="7958" max="7958" width="3.7109375" style="491" customWidth="1"/>
    <col min="7959" max="7959" width="11.140625" style="491" bestFit="1" customWidth="1"/>
    <col min="7960" max="7961" width="10.5703125" style="491"/>
    <col min="7962" max="7962" width="11.140625" style="491" customWidth="1"/>
    <col min="7963" max="8192" width="10.5703125" style="491"/>
    <col min="8193" max="8200" width="0" style="491" hidden="1" customWidth="1"/>
    <col min="8201" max="8201" width="3.7109375" style="491" customWidth="1"/>
    <col min="8202" max="8202" width="3.85546875" style="491" customWidth="1"/>
    <col min="8203" max="8203" width="3.7109375" style="491" customWidth="1"/>
    <col min="8204" max="8204" width="12.7109375" style="491" customWidth="1"/>
    <col min="8205" max="8205" width="52.7109375" style="491" customWidth="1"/>
    <col min="8206" max="8209" width="0" style="491" hidden="1" customWidth="1"/>
    <col min="8210" max="8210" width="12.28515625" style="491" customWidth="1"/>
    <col min="8211" max="8211" width="6.42578125" style="491" customWidth="1"/>
    <col min="8212" max="8212" width="12.28515625" style="491" customWidth="1"/>
    <col min="8213" max="8213" width="0" style="491" hidden="1" customWidth="1"/>
    <col min="8214" max="8214" width="3.7109375" style="491" customWidth="1"/>
    <col min="8215" max="8215" width="11.140625" style="491" bestFit="1" customWidth="1"/>
    <col min="8216" max="8217" width="10.5703125" style="491"/>
    <col min="8218" max="8218" width="11.140625" style="491" customWidth="1"/>
    <col min="8219" max="8448" width="10.5703125" style="491"/>
    <col min="8449" max="8456" width="0" style="491" hidden="1" customWidth="1"/>
    <col min="8457" max="8457" width="3.7109375" style="491" customWidth="1"/>
    <col min="8458" max="8458" width="3.85546875" style="491" customWidth="1"/>
    <col min="8459" max="8459" width="3.7109375" style="491" customWidth="1"/>
    <col min="8460" max="8460" width="12.7109375" style="491" customWidth="1"/>
    <col min="8461" max="8461" width="52.7109375" style="491" customWidth="1"/>
    <col min="8462" max="8465" width="0" style="491" hidden="1" customWidth="1"/>
    <col min="8466" max="8466" width="12.28515625" style="491" customWidth="1"/>
    <col min="8467" max="8467" width="6.42578125" style="491" customWidth="1"/>
    <col min="8468" max="8468" width="12.28515625" style="491" customWidth="1"/>
    <col min="8469" max="8469" width="0" style="491" hidden="1" customWidth="1"/>
    <col min="8470" max="8470" width="3.7109375" style="491" customWidth="1"/>
    <col min="8471" max="8471" width="11.140625" style="491" bestFit="1" customWidth="1"/>
    <col min="8472" max="8473" width="10.5703125" style="491"/>
    <col min="8474" max="8474" width="11.140625" style="491" customWidth="1"/>
    <col min="8475" max="8704" width="10.5703125" style="491"/>
    <col min="8705" max="8712" width="0" style="491" hidden="1" customWidth="1"/>
    <col min="8713" max="8713" width="3.7109375" style="491" customWidth="1"/>
    <col min="8714" max="8714" width="3.85546875" style="491" customWidth="1"/>
    <col min="8715" max="8715" width="3.7109375" style="491" customWidth="1"/>
    <col min="8716" max="8716" width="12.7109375" style="491" customWidth="1"/>
    <col min="8717" max="8717" width="52.7109375" style="491" customWidth="1"/>
    <col min="8718" max="8721" width="0" style="491" hidden="1" customWidth="1"/>
    <col min="8722" max="8722" width="12.28515625" style="491" customWidth="1"/>
    <col min="8723" max="8723" width="6.42578125" style="491" customWidth="1"/>
    <col min="8724" max="8724" width="12.28515625" style="491" customWidth="1"/>
    <col min="8725" max="8725" width="0" style="491" hidden="1" customWidth="1"/>
    <col min="8726" max="8726" width="3.7109375" style="491" customWidth="1"/>
    <col min="8727" max="8727" width="11.140625" style="491" bestFit="1" customWidth="1"/>
    <col min="8728" max="8729" width="10.5703125" style="491"/>
    <col min="8730" max="8730" width="11.140625" style="491" customWidth="1"/>
    <col min="8731" max="8960" width="10.5703125" style="491"/>
    <col min="8961" max="8968" width="0" style="491" hidden="1" customWidth="1"/>
    <col min="8969" max="8969" width="3.7109375" style="491" customWidth="1"/>
    <col min="8970" max="8970" width="3.85546875" style="491" customWidth="1"/>
    <col min="8971" max="8971" width="3.7109375" style="491" customWidth="1"/>
    <col min="8972" max="8972" width="12.7109375" style="491" customWidth="1"/>
    <col min="8973" max="8973" width="52.7109375" style="491" customWidth="1"/>
    <col min="8974" max="8977" width="0" style="491" hidden="1" customWidth="1"/>
    <col min="8978" max="8978" width="12.28515625" style="491" customWidth="1"/>
    <col min="8979" max="8979" width="6.42578125" style="491" customWidth="1"/>
    <col min="8980" max="8980" width="12.28515625" style="491" customWidth="1"/>
    <col min="8981" max="8981" width="0" style="491" hidden="1" customWidth="1"/>
    <col min="8982" max="8982" width="3.7109375" style="491" customWidth="1"/>
    <col min="8983" max="8983" width="11.140625" style="491" bestFit="1" customWidth="1"/>
    <col min="8984" max="8985" width="10.5703125" style="491"/>
    <col min="8986" max="8986" width="11.140625" style="491" customWidth="1"/>
    <col min="8987" max="9216" width="10.5703125" style="491"/>
    <col min="9217" max="9224" width="0" style="491" hidden="1" customWidth="1"/>
    <col min="9225" max="9225" width="3.7109375" style="491" customWidth="1"/>
    <col min="9226" max="9226" width="3.85546875" style="491" customWidth="1"/>
    <col min="9227" max="9227" width="3.7109375" style="491" customWidth="1"/>
    <col min="9228" max="9228" width="12.7109375" style="491" customWidth="1"/>
    <col min="9229" max="9229" width="52.7109375" style="491" customWidth="1"/>
    <col min="9230" max="9233" width="0" style="491" hidden="1" customWidth="1"/>
    <col min="9234" max="9234" width="12.28515625" style="491" customWidth="1"/>
    <col min="9235" max="9235" width="6.42578125" style="491" customWidth="1"/>
    <col min="9236" max="9236" width="12.28515625" style="491" customWidth="1"/>
    <col min="9237" max="9237" width="0" style="491" hidden="1" customWidth="1"/>
    <col min="9238" max="9238" width="3.7109375" style="491" customWidth="1"/>
    <col min="9239" max="9239" width="11.140625" style="491" bestFit="1" customWidth="1"/>
    <col min="9240" max="9241" width="10.5703125" style="491"/>
    <col min="9242" max="9242" width="11.140625" style="491" customWidth="1"/>
    <col min="9243" max="9472" width="10.5703125" style="491"/>
    <col min="9473" max="9480" width="0" style="491" hidden="1" customWidth="1"/>
    <col min="9481" max="9481" width="3.7109375" style="491" customWidth="1"/>
    <col min="9482" max="9482" width="3.85546875" style="491" customWidth="1"/>
    <col min="9483" max="9483" width="3.7109375" style="491" customWidth="1"/>
    <col min="9484" max="9484" width="12.7109375" style="491" customWidth="1"/>
    <col min="9485" max="9485" width="52.7109375" style="491" customWidth="1"/>
    <col min="9486" max="9489" width="0" style="491" hidden="1" customWidth="1"/>
    <col min="9490" max="9490" width="12.28515625" style="491" customWidth="1"/>
    <col min="9491" max="9491" width="6.42578125" style="491" customWidth="1"/>
    <col min="9492" max="9492" width="12.28515625" style="491" customWidth="1"/>
    <col min="9493" max="9493" width="0" style="491" hidden="1" customWidth="1"/>
    <col min="9494" max="9494" width="3.7109375" style="491" customWidth="1"/>
    <col min="9495" max="9495" width="11.140625" style="491" bestFit="1" customWidth="1"/>
    <col min="9496" max="9497" width="10.5703125" style="491"/>
    <col min="9498" max="9498" width="11.140625" style="491" customWidth="1"/>
    <col min="9499" max="9728" width="10.5703125" style="491"/>
    <col min="9729" max="9736" width="0" style="491" hidden="1" customWidth="1"/>
    <col min="9737" max="9737" width="3.7109375" style="491" customWidth="1"/>
    <col min="9738" max="9738" width="3.85546875" style="491" customWidth="1"/>
    <col min="9739" max="9739" width="3.7109375" style="491" customWidth="1"/>
    <col min="9740" max="9740" width="12.7109375" style="491" customWidth="1"/>
    <col min="9741" max="9741" width="52.7109375" style="491" customWidth="1"/>
    <col min="9742" max="9745" width="0" style="491" hidden="1" customWidth="1"/>
    <col min="9746" max="9746" width="12.28515625" style="491" customWidth="1"/>
    <col min="9747" max="9747" width="6.42578125" style="491" customWidth="1"/>
    <col min="9748" max="9748" width="12.28515625" style="491" customWidth="1"/>
    <col min="9749" max="9749" width="0" style="491" hidden="1" customWidth="1"/>
    <col min="9750" max="9750" width="3.7109375" style="491" customWidth="1"/>
    <col min="9751" max="9751" width="11.140625" style="491" bestFit="1" customWidth="1"/>
    <col min="9752" max="9753" width="10.5703125" style="491"/>
    <col min="9754" max="9754" width="11.140625" style="491" customWidth="1"/>
    <col min="9755" max="9984" width="10.5703125" style="491"/>
    <col min="9985" max="9992" width="0" style="491" hidden="1" customWidth="1"/>
    <col min="9993" max="9993" width="3.7109375" style="491" customWidth="1"/>
    <col min="9994" max="9994" width="3.85546875" style="491" customWidth="1"/>
    <col min="9995" max="9995" width="3.7109375" style="491" customWidth="1"/>
    <col min="9996" max="9996" width="12.7109375" style="491" customWidth="1"/>
    <col min="9997" max="9997" width="52.7109375" style="491" customWidth="1"/>
    <col min="9998" max="10001" width="0" style="491" hidden="1" customWidth="1"/>
    <col min="10002" max="10002" width="12.28515625" style="491" customWidth="1"/>
    <col min="10003" max="10003" width="6.42578125" style="491" customWidth="1"/>
    <col min="10004" max="10004" width="12.28515625" style="491" customWidth="1"/>
    <col min="10005" max="10005" width="0" style="491" hidden="1" customWidth="1"/>
    <col min="10006" max="10006" width="3.7109375" style="491" customWidth="1"/>
    <col min="10007" max="10007" width="11.140625" style="491" bestFit="1" customWidth="1"/>
    <col min="10008" max="10009" width="10.5703125" style="491"/>
    <col min="10010" max="10010" width="11.140625" style="491" customWidth="1"/>
    <col min="10011" max="10240" width="10.5703125" style="491"/>
    <col min="10241" max="10248" width="0" style="491" hidden="1" customWidth="1"/>
    <col min="10249" max="10249" width="3.7109375" style="491" customWidth="1"/>
    <col min="10250" max="10250" width="3.85546875" style="491" customWidth="1"/>
    <col min="10251" max="10251" width="3.7109375" style="491" customWidth="1"/>
    <col min="10252" max="10252" width="12.7109375" style="491" customWidth="1"/>
    <col min="10253" max="10253" width="52.7109375" style="491" customWidth="1"/>
    <col min="10254" max="10257" width="0" style="491" hidden="1" customWidth="1"/>
    <col min="10258" max="10258" width="12.28515625" style="491" customWidth="1"/>
    <col min="10259" max="10259" width="6.42578125" style="491" customWidth="1"/>
    <col min="10260" max="10260" width="12.28515625" style="491" customWidth="1"/>
    <col min="10261" max="10261" width="0" style="491" hidden="1" customWidth="1"/>
    <col min="10262" max="10262" width="3.7109375" style="491" customWidth="1"/>
    <col min="10263" max="10263" width="11.140625" style="491" bestFit="1" customWidth="1"/>
    <col min="10264" max="10265" width="10.5703125" style="491"/>
    <col min="10266" max="10266" width="11.140625" style="491" customWidth="1"/>
    <col min="10267" max="10496" width="10.5703125" style="491"/>
    <col min="10497" max="10504" width="0" style="491" hidden="1" customWidth="1"/>
    <col min="10505" max="10505" width="3.7109375" style="491" customWidth="1"/>
    <col min="10506" max="10506" width="3.85546875" style="491" customWidth="1"/>
    <col min="10507" max="10507" width="3.7109375" style="491" customWidth="1"/>
    <col min="10508" max="10508" width="12.7109375" style="491" customWidth="1"/>
    <col min="10509" max="10509" width="52.7109375" style="491" customWidth="1"/>
    <col min="10510" max="10513" width="0" style="491" hidden="1" customWidth="1"/>
    <col min="10514" max="10514" width="12.28515625" style="491" customWidth="1"/>
    <col min="10515" max="10515" width="6.42578125" style="491" customWidth="1"/>
    <col min="10516" max="10516" width="12.28515625" style="491" customWidth="1"/>
    <col min="10517" max="10517" width="0" style="491" hidden="1" customWidth="1"/>
    <col min="10518" max="10518" width="3.7109375" style="491" customWidth="1"/>
    <col min="10519" max="10519" width="11.140625" style="491" bestFit="1" customWidth="1"/>
    <col min="10520" max="10521" width="10.5703125" style="491"/>
    <col min="10522" max="10522" width="11.140625" style="491" customWidth="1"/>
    <col min="10523" max="10752" width="10.5703125" style="491"/>
    <col min="10753" max="10760" width="0" style="491" hidden="1" customWidth="1"/>
    <col min="10761" max="10761" width="3.7109375" style="491" customWidth="1"/>
    <col min="10762" max="10762" width="3.85546875" style="491" customWidth="1"/>
    <col min="10763" max="10763" width="3.7109375" style="491" customWidth="1"/>
    <col min="10764" max="10764" width="12.7109375" style="491" customWidth="1"/>
    <col min="10765" max="10765" width="52.7109375" style="491" customWidth="1"/>
    <col min="10766" max="10769" width="0" style="491" hidden="1" customWidth="1"/>
    <col min="10770" max="10770" width="12.28515625" style="491" customWidth="1"/>
    <col min="10771" max="10771" width="6.42578125" style="491" customWidth="1"/>
    <col min="10772" max="10772" width="12.28515625" style="491" customWidth="1"/>
    <col min="10773" max="10773" width="0" style="491" hidden="1" customWidth="1"/>
    <col min="10774" max="10774" width="3.7109375" style="491" customWidth="1"/>
    <col min="10775" max="10775" width="11.140625" style="491" bestFit="1" customWidth="1"/>
    <col min="10776" max="10777" width="10.5703125" style="491"/>
    <col min="10778" max="10778" width="11.140625" style="491" customWidth="1"/>
    <col min="10779" max="11008" width="10.5703125" style="491"/>
    <col min="11009" max="11016" width="0" style="491" hidden="1" customWidth="1"/>
    <col min="11017" max="11017" width="3.7109375" style="491" customWidth="1"/>
    <col min="11018" max="11018" width="3.85546875" style="491" customWidth="1"/>
    <col min="11019" max="11019" width="3.7109375" style="491" customWidth="1"/>
    <col min="11020" max="11020" width="12.7109375" style="491" customWidth="1"/>
    <col min="11021" max="11021" width="52.7109375" style="491" customWidth="1"/>
    <col min="11022" max="11025" width="0" style="491" hidden="1" customWidth="1"/>
    <col min="11026" max="11026" width="12.28515625" style="491" customWidth="1"/>
    <col min="11027" max="11027" width="6.42578125" style="491" customWidth="1"/>
    <col min="11028" max="11028" width="12.28515625" style="491" customWidth="1"/>
    <col min="11029" max="11029" width="0" style="491" hidden="1" customWidth="1"/>
    <col min="11030" max="11030" width="3.7109375" style="491" customWidth="1"/>
    <col min="11031" max="11031" width="11.140625" style="491" bestFit="1" customWidth="1"/>
    <col min="11032" max="11033" width="10.5703125" style="491"/>
    <col min="11034" max="11034" width="11.140625" style="491" customWidth="1"/>
    <col min="11035" max="11264" width="10.5703125" style="491"/>
    <col min="11265" max="11272" width="0" style="491" hidden="1" customWidth="1"/>
    <col min="11273" max="11273" width="3.7109375" style="491" customWidth="1"/>
    <col min="11274" max="11274" width="3.85546875" style="491" customWidth="1"/>
    <col min="11275" max="11275" width="3.7109375" style="491" customWidth="1"/>
    <col min="11276" max="11276" width="12.7109375" style="491" customWidth="1"/>
    <col min="11277" max="11277" width="52.7109375" style="491" customWidth="1"/>
    <col min="11278" max="11281" width="0" style="491" hidden="1" customWidth="1"/>
    <col min="11282" max="11282" width="12.28515625" style="491" customWidth="1"/>
    <col min="11283" max="11283" width="6.42578125" style="491" customWidth="1"/>
    <col min="11284" max="11284" width="12.28515625" style="491" customWidth="1"/>
    <col min="11285" max="11285" width="0" style="491" hidden="1" customWidth="1"/>
    <col min="11286" max="11286" width="3.7109375" style="491" customWidth="1"/>
    <col min="11287" max="11287" width="11.140625" style="491" bestFit="1" customWidth="1"/>
    <col min="11288" max="11289" width="10.5703125" style="491"/>
    <col min="11290" max="11290" width="11.140625" style="491" customWidth="1"/>
    <col min="11291" max="11520" width="10.5703125" style="491"/>
    <col min="11521" max="11528" width="0" style="491" hidden="1" customWidth="1"/>
    <col min="11529" max="11529" width="3.7109375" style="491" customWidth="1"/>
    <col min="11530" max="11530" width="3.85546875" style="491" customWidth="1"/>
    <col min="11531" max="11531" width="3.7109375" style="491" customWidth="1"/>
    <col min="11532" max="11532" width="12.7109375" style="491" customWidth="1"/>
    <col min="11533" max="11533" width="52.7109375" style="491" customWidth="1"/>
    <col min="11534" max="11537" width="0" style="491" hidden="1" customWidth="1"/>
    <col min="11538" max="11538" width="12.28515625" style="491" customWidth="1"/>
    <col min="11539" max="11539" width="6.42578125" style="491" customWidth="1"/>
    <col min="11540" max="11540" width="12.28515625" style="491" customWidth="1"/>
    <col min="11541" max="11541" width="0" style="491" hidden="1" customWidth="1"/>
    <col min="11542" max="11542" width="3.7109375" style="491" customWidth="1"/>
    <col min="11543" max="11543" width="11.140625" style="491" bestFit="1" customWidth="1"/>
    <col min="11544" max="11545" width="10.5703125" style="491"/>
    <col min="11546" max="11546" width="11.140625" style="491" customWidth="1"/>
    <col min="11547" max="11776" width="10.5703125" style="491"/>
    <col min="11777" max="11784" width="0" style="491" hidden="1" customWidth="1"/>
    <col min="11785" max="11785" width="3.7109375" style="491" customWidth="1"/>
    <col min="11786" max="11786" width="3.85546875" style="491" customWidth="1"/>
    <col min="11787" max="11787" width="3.7109375" style="491" customWidth="1"/>
    <col min="11788" max="11788" width="12.7109375" style="491" customWidth="1"/>
    <col min="11789" max="11789" width="52.7109375" style="491" customWidth="1"/>
    <col min="11790" max="11793" width="0" style="491" hidden="1" customWidth="1"/>
    <col min="11794" max="11794" width="12.28515625" style="491" customWidth="1"/>
    <col min="11795" max="11795" width="6.42578125" style="491" customWidth="1"/>
    <col min="11796" max="11796" width="12.28515625" style="491" customWidth="1"/>
    <col min="11797" max="11797" width="0" style="491" hidden="1" customWidth="1"/>
    <col min="11798" max="11798" width="3.7109375" style="491" customWidth="1"/>
    <col min="11799" max="11799" width="11.140625" style="491" bestFit="1" customWidth="1"/>
    <col min="11800" max="11801" width="10.5703125" style="491"/>
    <col min="11802" max="11802" width="11.140625" style="491" customWidth="1"/>
    <col min="11803" max="12032" width="10.5703125" style="491"/>
    <col min="12033" max="12040" width="0" style="491" hidden="1" customWidth="1"/>
    <col min="12041" max="12041" width="3.7109375" style="491" customWidth="1"/>
    <col min="12042" max="12042" width="3.85546875" style="491" customWidth="1"/>
    <col min="12043" max="12043" width="3.7109375" style="491" customWidth="1"/>
    <col min="12044" max="12044" width="12.7109375" style="491" customWidth="1"/>
    <col min="12045" max="12045" width="52.7109375" style="491" customWidth="1"/>
    <col min="12046" max="12049" width="0" style="491" hidden="1" customWidth="1"/>
    <col min="12050" max="12050" width="12.28515625" style="491" customWidth="1"/>
    <col min="12051" max="12051" width="6.42578125" style="491" customWidth="1"/>
    <col min="12052" max="12052" width="12.28515625" style="491" customWidth="1"/>
    <col min="12053" max="12053" width="0" style="491" hidden="1" customWidth="1"/>
    <col min="12054" max="12054" width="3.7109375" style="491" customWidth="1"/>
    <col min="12055" max="12055" width="11.140625" style="491" bestFit="1" customWidth="1"/>
    <col min="12056" max="12057" width="10.5703125" style="491"/>
    <col min="12058" max="12058" width="11.140625" style="491" customWidth="1"/>
    <col min="12059" max="12288" width="10.5703125" style="491"/>
    <col min="12289" max="12296" width="0" style="491" hidden="1" customWidth="1"/>
    <col min="12297" max="12297" width="3.7109375" style="491" customWidth="1"/>
    <col min="12298" max="12298" width="3.85546875" style="491" customWidth="1"/>
    <col min="12299" max="12299" width="3.7109375" style="491" customWidth="1"/>
    <col min="12300" max="12300" width="12.7109375" style="491" customWidth="1"/>
    <col min="12301" max="12301" width="52.7109375" style="491" customWidth="1"/>
    <col min="12302" max="12305" width="0" style="491" hidden="1" customWidth="1"/>
    <col min="12306" max="12306" width="12.28515625" style="491" customWidth="1"/>
    <col min="12307" max="12307" width="6.42578125" style="491" customWidth="1"/>
    <col min="12308" max="12308" width="12.28515625" style="491" customWidth="1"/>
    <col min="12309" max="12309" width="0" style="491" hidden="1" customWidth="1"/>
    <col min="12310" max="12310" width="3.7109375" style="491" customWidth="1"/>
    <col min="12311" max="12311" width="11.140625" style="491" bestFit="1" customWidth="1"/>
    <col min="12312" max="12313" width="10.5703125" style="491"/>
    <col min="12314" max="12314" width="11.140625" style="491" customWidth="1"/>
    <col min="12315" max="12544" width="10.5703125" style="491"/>
    <col min="12545" max="12552" width="0" style="491" hidden="1" customWidth="1"/>
    <col min="12553" max="12553" width="3.7109375" style="491" customWidth="1"/>
    <col min="12554" max="12554" width="3.85546875" style="491" customWidth="1"/>
    <col min="12555" max="12555" width="3.7109375" style="491" customWidth="1"/>
    <col min="12556" max="12556" width="12.7109375" style="491" customWidth="1"/>
    <col min="12557" max="12557" width="52.7109375" style="491" customWidth="1"/>
    <col min="12558" max="12561" width="0" style="491" hidden="1" customWidth="1"/>
    <col min="12562" max="12562" width="12.28515625" style="491" customWidth="1"/>
    <col min="12563" max="12563" width="6.42578125" style="491" customWidth="1"/>
    <col min="12564" max="12564" width="12.28515625" style="491" customWidth="1"/>
    <col min="12565" max="12565" width="0" style="491" hidden="1" customWidth="1"/>
    <col min="12566" max="12566" width="3.7109375" style="491" customWidth="1"/>
    <col min="12567" max="12567" width="11.140625" style="491" bestFit="1" customWidth="1"/>
    <col min="12568" max="12569" width="10.5703125" style="491"/>
    <col min="12570" max="12570" width="11.140625" style="491" customWidth="1"/>
    <col min="12571" max="12800" width="10.5703125" style="491"/>
    <col min="12801" max="12808" width="0" style="491" hidden="1" customWidth="1"/>
    <col min="12809" max="12809" width="3.7109375" style="491" customWidth="1"/>
    <col min="12810" max="12810" width="3.85546875" style="491" customWidth="1"/>
    <col min="12811" max="12811" width="3.7109375" style="491" customWidth="1"/>
    <col min="12812" max="12812" width="12.7109375" style="491" customWidth="1"/>
    <col min="12813" max="12813" width="52.7109375" style="491" customWidth="1"/>
    <col min="12814" max="12817" width="0" style="491" hidden="1" customWidth="1"/>
    <col min="12818" max="12818" width="12.28515625" style="491" customWidth="1"/>
    <col min="12819" max="12819" width="6.42578125" style="491" customWidth="1"/>
    <col min="12820" max="12820" width="12.28515625" style="491" customWidth="1"/>
    <col min="12821" max="12821" width="0" style="491" hidden="1" customWidth="1"/>
    <col min="12822" max="12822" width="3.7109375" style="491" customWidth="1"/>
    <col min="12823" max="12823" width="11.140625" style="491" bestFit="1" customWidth="1"/>
    <col min="12824" max="12825" width="10.5703125" style="491"/>
    <col min="12826" max="12826" width="11.140625" style="491" customWidth="1"/>
    <col min="12827" max="13056" width="10.5703125" style="491"/>
    <col min="13057" max="13064" width="0" style="491" hidden="1" customWidth="1"/>
    <col min="13065" max="13065" width="3.7109375" style="491" customWidth="1"/>
    <col min="13066" max="13066" width="3.85546875" style="491" customWidth="1"/>
    <col min="13067" max="13067" width="3.7109375" style="491" customWidth="1"/>
    <col min="13068" max="13068" width="12.7109375" style="491" customWidth="1"/>
    <col min="13069" max="13069" width="52.7109375" style="491" customWidth="1"/>
    <col min="13070" max="13073" width="0" style="491" hidden="1" customWidth="1"/>
    <col min="13074" max="13074" width="12.28515625" style="491" customWidth="1"/>
    <col min="13075" max="13075" width="6.42578125" style="491" customWidth="1"/>
    <col min="13076" max="13076" width="12.28515625" style="491" customWidth="1"/>
    <col min="13077" max="13077" width="0" style="491" hidden="1" customWidth="1"/>
    <col min="13078" max="13078" width="3.7109375" style="491" customWidth="1"/>
    <col min="13079" max="13079" width="11.140625" style="491" bestFit="1" customWidth="1"/>
    <col min="13080" max="13081" width="10.5703125" style="491"/>
    <col min="13082" max="13082" width="11.140625" style="491" customWidth="1"/>
    <col min="13083" max="13312" width="10.5703125" style="491"/>
    <col min="13313" max="13320" width="0" style="491" hidden="1" customWidth="1"/>
    <col min="13321" max="13321" width="3.7109375" style="491" customWidth="1"/>
    <col min="13322" max="13322" width="3.85546875" style="491" customWidth="1"/>
    <col min="13323" max="13323" width="3.7109375" style="491" customWidth="1"/>
    <col min="13324" max="13324" width="12.7109375" style="491" customWidth="1"/>
    <col min="13325" max="13325" width="52.7109375" style="491" customWidth="1"/>
    <col min="13326" max="13329" width="0" style="491" hidden="1" customWidth="1"/>
    <col min="13330" max="13330" width="12.28515625" style="491" customWidth="1"/>
    <col min="13331" max="13331" width="6.42578125" style="491" customWidth="1"/>
    <col min="13332" max="13332" width="12.28515625" style="491" customWidth="1"/>
    <col min="13333" max="13333" width="0" style="491" hidden="1" customWidth="1"/>
    <col min="13334" max="13334" width="3.7109375" style="491" customWidth="1"/>
    <col min="13335" max="13335" width="11.140625" style="491" bestFit="1" customWidth="1"/>
    <col min="13336" max="13337" width="10.5703125" style="491"/>
    <col min="13338" max="13338" width="11.140625" style="491" customWidth="1"/>
    <col min="13339" max="13568" width="10.5703125" style="491"/>
    <col min="13569" max="13576" width="0" style="491" hidden="1" customWidth="1"/>
    <col min="13577" max="13577" width="3.7109375" style="491" customWidth="1"/>
    <col min="13578" max="13578" width="3.85546875" style="491" customWidth="1"/>
    <col min="13579" max="13579" width="3.7109375" style="491" customWidth="1"/>
    <col min="13580" max="13580" width="12.7109375" style="491" customWidth="1"/>
    <col min="13581" max="13581" width="52.7109375" style="491" customWidth="1"/>
    <col min="13582" max="13585" width="0" style="491" hidden="1" customWidth="1"/>
    <col min="13586" max="13586" width="12.28515625" style="491" customWidth="1"/>
    <col min="13587" max="13587" width="6.42578125" style="491" customWidth="1"/>
    <col min="13588" max="13588" width="12.28515625" style="491" customWidth="1"/>
    <col min="13589" max="13589" width="0" style="491" hidden="1" customWidth="1"/>
    <col min="13590" max="13590" width="3.7109375" style="491" customWidth="1"/>
    <col min="13591" max="13591" width="11.140625" style="491" bestFit="1" customWidth="1"/>
    <col min="13592" max="13593" width="10.5703125" style="491"/>
    <col min="13594" max="13594" width="11.140625" style="491" customWidth="1"/>
    <col min="13595" max="13824" width="10.5703125" style="491"/>
    <col min="13825" max="13832" width="0" style="491" hidden="1" customWidth="1"/>
    <col min="13833" max="13833" width="3.7109375" style="491" customWidth="1"/>
    <col min="13834" max="13834" width="3.85546875" style="491" customWidth="1"/>
    <col min="13835" max="13835" width="3.7109375" style="491" customWidth="1"/>
    <col min="13836" max="13836" width="12.7109375" style="491" customWidth="1"/>
    <col min="13837" max="13837" width="52.7109375" style="491" customWidth="1"/>
    <col min="13838" max="13841" width="0" style="491" hidden="1" customWidth="1"/>
    <col min="13842" max="13842" width="12.28515625" style="491" customWidth="1"/>
    <col min="13843" max="13843" width="6.42578125" style="491" customWidth="1"/>
    <col min="13844" max="13844" width="12.28515625" style="491" customWidth="1"/>
    <col min="13845" max="13845" width="0" style="491" hidden="1" customWidth="1"/>
    <col min="13846" max="13846" width="3.7109375" style="491" customWidth="1"/>
    <col min="13847" max="13847" width="11.140625" style="491" bestFit="1" customWidth="1"/>
    <col min="13848" max="13849" width="10.5703125" style="491"/>
    <col min="13850" max="13850" width="11.140625" style="491" customWidth="1"/>
    <col min="13851" max="14080" width="10.5703125" style="491"/>
    <col min="14081" max="14088" width="0" style="491" hidden="1" customWidth="1"/>
    <col min="14089" max="14089" width="3.7109375" style="491" customWidth="1"/>
    <col min="14090" max="14090" width="3.85546875" style="491" customWidth="1"/>
    <col min="14091" max="14091" width="3.7109375" style="491" customWidth="1"/>
    <col min="14092" max="14092" width="12.7109375" style="491" customWidth="1"/>
    <col min="14093" max="14093" width="52.7109375" style="491" customWidth="1"/>
    <col min="14094" max="14097" width="0" style="491" hidden="1" customWidth="1"/>
    <col min="14098" max="14098" width="12.28515625" style="491" customWidth="1"/>
    <col min="14099" max="14099" width="6.42578125" style="491" customWidth="1"/>
    <col min="14100" max="14100" width="12.28515625" style="491" customWidth="1"/>
    <col min="14101" max="14101" width="0" style="491" hidden="1" customWidth="1"/>
    <col min="14102" max="14102" width="3.7109375" style="491" customWidth="1"/>
    <col min="14103" max="14103" width="11.140625" style="491" bestFit="1" customWidth="1"/>
    <col min="14104" max="14105" width="10.5703125" style="491"/>
    <col min="14106" max="14106" width="11.140625" style="491" customWidth="1"/>
    <col min="14107" max="14336" width="10.5703125" style="491"/>
    <col min="14337" max="14344" width="0" style="491" hidden="1" customWidth="1"/>
    <col min="14345" max="14345" width="3.7109375" style="491" customWidth="1"/>
    <col min="14346" max="14346" width="3.85546875" style="491" customWidth="1"/>
    <col min="14347" max="14347" width="3.7109375" style="491" customWidth="1"/>
    <col min="14348" max="14348" width="12.7109375" style="491" customWidth="1"/>
    <col min="14349" max="14349" width="52.7109375" style="491" customWidth="1"/>
    <col min="14350" max="14353" width="0" style="491" hidden="1" customWidth="1"/>
    <col min="14354" max="14354" width="12.28515625" style="491" customWidth="1"/>
    <col min="14355" max="14355" width="6.42578125" style="491" customWidth="1"/>
    <col min="14356" max="14356" width="12.28515625" style="491" customWidth="1"/>
    <col min="14357" max="14357" width="0" style="491" hidden="1" customWidth="1"/>
    <col min="14358" max="14358" width="3.7109375" style="491" customWidth="1"/>
    <col min="14359" max="14359" width="11.140625" style="491" bestFit="1" customWidth="1"/>
    <col min="14360" max="14361" width="10.5703125" style="491"/>
    <col min="14362" max="14362" width="11.140625" style="491" customWidth="1"/>
    <col min="14363" max="14592" width="10.5703125" style="491"/>
    <col min="14593" max="14600" width="0" style="491" hidden="1" customWidth="1"/>
    <col min="14601" max="14601" width="3.7109375" style="491" customWidth="1"/>
    <col min="14602" max="14602" width="3.85546875" style="491" customWidth="1"/>
    <col min="14603" max="14603" width="3.7109375" style="491" customWidth="1"/>
    <col min="14604" max="14604" width="12.7109375" style="491" customWidth="1"/>
    <col min="14605" max="14605" width="52.7109375" style="491" customWidth="1"/>
    <col min="14606" max="14609" width="0" style="491" hidden="1" customWidth="1"/>
    <col min="14610" max="14610" width="12.28515625" style="491" customWidth="1"/>
    <col min="14611" max="14611" width="6.42578125" style="491" customWidth="1"/>
    <col min="14612" max="14612" width="12.28515625" style="491" customWidth="1"/>
    <col min="14613" max="14613" width="0" style="491" hidden="1" customWidth="1"/>
    <col min="14614" max="14614" width="3.7109375" style="491" customWidth="1"/>
    <col min="14615" max="14615" width="11.140625" style="491" bestFit="1" customWidth="1"/>
    <col min="14616" max="14617" width="10.5703125" style="491"/>
    <col min="14618" max="14618" width="11.140625" style="491" customWidth="1"/>
    <col min="14619" max="14848" width="10.5703125" style="491"/>
    <col min="14849" max="14856" width="0" style="491" hidden="1" customWidth="1"/>
    <col min="14857" max="14857" width="3.7109375" style="491" customWidth="1"/>
    <col min="14858" max="14858" width="3.85546875" style="491" customWidth="1"/>
    <col min="14859" max="14859" width="3.7109375" style="491" customWidth="1"/>
    <col min="14860" max="14860" width="12.7109375" style="491" customWidth="1"/>
    <col min="14861" max="14861" width="52.7109375" style="491" customWidth="1"/>
    <col min="14862" max="14865" width="0" style="491" hidden="1" customWidth="1"/>
    <col min="14866" max="14866" width="12.28515625" style="491" customWidth="1"/>
    <col min="14867" max="14867" width="6.42578125" style="491" customWidth="1"/>
    <col min="14868" max="14868" width="12.28515625" style="491" customWidth="1"/>
    <col min="14869" max="14869" width="0" style="491" hidden="1" customWidth="1"/>
    <col min="14870" max="14870" width="3.7109375" style="491" customWidth="1"/>
    <col min="14871" max="14871" width="11.140625" style="491" bestFit="1" customWidth="1"/>
    <col min="14872" max="14873" width="10.5703125" style="491"/>
    <col min="14874" max="14874" width="11.140625" style="491" customWidth="1"/>
    <col min="14875" max="15104" width="10.5703125" style="491"/>
    <col min="15105" max="15112" width="0" style="491" hidden="1" customWidth="1"/>
    <col min="15113" max="15113" width="3.7109375" style="491" customWidth="1"/>
    <col min="15114" max="15114" width="3.85546875" style="491" customWidth="1"/>
    <col min="15115" max="15115" width="3.7109375" style="491" customWidth="1"/>
    <col min="15116" max="15116" width="12.7109375" style="491" customWidth="1"/>
    <col min="15117" max="15117" width="52.7109375" style="491" customWidth="1"/>
    <col min="15118" max="15121" width="0" style="491" hidden="1" customWidth="1"/>
    <col min="15122" max="15122" width="12.28515625" style="491" customWidth="1"/>
    <col min="15123" max="15123" width="6.42578125" style="491" customWidth="1"/>
    <col min="15124" max="15124" width="12.28515625" style="491" customWidth="1"/>
    <col min="15125" max="15125" width="0" style="491" hidden="1" customWidth="1"/>
    <col min="15126" max="15126" width="3.7109375" style="491" customWidth="1"/>
    <col min="15127" max="15127" width="11.140625" style="491" bestFit="1" customWidth="1"/>
    <col min="15128" max="15129" width="10.5703125" style="491"/>
    <col min="15130" max="15130" width="11.140625" style="491" customWidth="1"/>
    <col min="15131" max="15360" width="10.5703125" style="491"/>
    <col min="15361" max="15368" width="0" style="491" hidden="1" customWidth="1"/>
    <col min="15369" max="15369" width="3.7109375" style="491" customWidth="1"/>
    <col min="15370" max="15370" width="3.85546875" style="491" customWidth="1"/>
    <col min="15371" max="15371" width="3.7109375" style="491" customWidth="1"/>
    <col min="15372" max="15372" width="12.7109375" style="491" customWidth="1"/>
    <col min="15373" max="15373" width="52.7109375" style="491" customWidth="1"/>
    <col min="15374" max="15377" width="0" style="491" hidden="1" customWidth="1"/>
    <col min="15378" max="15378" width="12.28515625" style="491" customWidth="1"/>
    <col min="15379" max="15379" width="6.42578125" style="491" customWidth="1"/>
    <col min="15380" max="15380" width="12.28515625" style="491" customWidth="1"/>
    <col min="15381" max="15381" width="0" style="491" hidden="1" customWidth="1"/>
    <col min="15382" max="15382" width="3.7109375" style="491" customWidth="1"/>
    <col min="15383" max="15383" width="11.140625" style="491" bestFit="1" customWidth="1"/>
    <col min="15384" max="15385" width="10.5703125" style="491"/>
    <col min="15386" max="15386" width="11.140625" style="491" customWidth="1"/>
    <col min="15387" max="15616" width="10.5703125" style="491"/>
    <col min="15617" max="15624" width="0" style="491" hidden="1" customWidth="1"/>
    <col min="15625" max="15625" width="3.7109375" style="491" customWidth="1"/>
    <col min="15626" max="15626" width="3.85546875" style="491" customWidth="1"/>
    <col min="15627" max="15627" width="3.7109375" style="491" customWidth="1"/>
    <col min="15628" max="15628" width="12.7109375" style="491" customWidth="1"/>
    <col min="15629" max="15629" width="52.7109375" style="491" customWidth="1"/>
    <col min="15630" max="15633" width="0" style="491" hidden="1" customWidth="1"/>
    <col min="15634" max="15634" width="12.28515625" style="491" customWidth="1"/>
    <col min="15635" max="15635" width="6.42578125" style="491" customWidth="1"/>
    <col min="15636" max="15636" width="12.28515625" style="491" customWidth="1"/>
    <col min="15637" max="15637" width="0" style="491" hidden="1" customWidth="1"/>
    <col min="15638" max="15638" width="3.7109375" style="491" customWidth="1"/>
    <col min="15639" max="15639" width="11.140625" style="491" bestFit="1" customWidth="1"/>
    <col min="15640" max="15641" width="10.5703125" style="491"/>
    <col min="15642" max="15642" width="11.140625" style="491" customWidth="1"/>
    <col min="15643" max="15872" width="10.5703125" style="491"/>
    <col min="15873" max="15880" width="0" style="491" hidden="1" customWidth="1"/>
    <col min="15881" max="15881" width="3.7109375" style="491" customWidth="1"/>
    <col min="15882" max="15882" width="3.85546875" style="491" customWidth="1"/>
    <col min="15883" max="15883" width="3.7109375" style="491" customWidth="1"/>
    <col min="15884" max="15884" width="12.7109375" style="491" customWidth="1"/>
    <col min="15885" max="15885" width="52.7109375" style="491" customWidth="1"/>
    <col min="15886" max="15889" width="0" style="491" hidden="1" customWidth="1"/>
    <col min="15890" max="15890" width="12.28515625" style="491" customWidth="1"/>
    <col min="15891" max="15891" width="6.42578125" style="491" customWidth="1"/>
    <col min="15892" max="15892" width="12.28515625" style="491" customWidth="1"/>
    <col min="15893" max="15893" width="0" style="491" hidden="1" customWidth="1"/>
    <col min="15894" max="15894" width="3.7109375" style="491" customWidth="1"/>
    <col min="15895" max="15895" width="11.140625" style="491" bestFit="1" customWidth="1"/>
    <col min="15896" max="15897" width="10.5703125" style="491"/>
    <col min="15898" max="15898" width="11.140625" style="491" customWidth="1"/>
    <col min="15899" max="16128" width="10.5703125" style="491"/>
    <col min="16129" max="16136" width="0" style="491" hidden="1" customWidth="1"/>
    <col min="16137" max="16137" width="3.7109375" style="491" customWidth="1"/>
    <col min="16138" max="16138" width="3.85546875" style="491" customWidth="1"/>
    <col min="16139" max="16139" width="3.7109375" style="491" customWidth="1"/>
    <col min="16140" max="16140" width="12.7109375" style="491" customWidth="1"/>
    <col min="16141" max="16141" width="52.7109375" style="491" customWidth="1"/>
    <col min="16142" max="16145" width="0" style="491" hidden="1" customWidth="1"/>
    <col min="16146" max="16146" width="12.28515625" style="491" customWidth="1"/>
    <col min="16147" max="16147" width="6.42578125" style="491" customWidth="1"/>
    <col min="16148" max="16148" width="12.28515625" style="491" customWidth="1"/>
    <col min="16149" max="16149" width="0" style="491" hidden="1" customWidth="1"/>
    <col min="16150" max="16150" width="3.7109375" style="491" customWidth="1"/>
    <col min="16151" max="16151" width="11.140625" style="491" bestFit="1" customWidth="1"/>
    <col min="16152" max="16153" width="10.5703125" style="491"/>
    <col min="16154" max="16154" width="11.140625" style="491" customWidth="1"/>
    <col min="16155" max="16384" width="10.5703125" style="491"/>
  </cols>
  <sheetData>
    <row r="1" spans="1:34" hidden="1">
      <c r="Q1" s="550"/>
      <c r="R1" s="550"/>
    </row>
    <row r="2" spans="1:34" hidden="1">
      <c r="U2" s="550"/>
    </row>
    <row r="3" spans="1:34" hidden="1"/>
    <row r="4" spans="1:34" ht="3" customHeight="1">
      <c r="J4" s="497"/>
      <c r="K4" s="497"/>
      <c r="L4" s="492"/>
      <c r="M4" s="492"/>
      <c r="N4" s="492"/>
      <c r="O4" s="500"/>
      <c r="P4" s="500"/>
      <c r="Q4" s="500"/>
      <c r="R4" s="500"/>
      <c r="S4" s="500"/>
      <c r="T4" s="500"/>
      <c r="U4" s="500"/>
    </row>
    <row r="5" spans="1:34" ht="26.1" customHeight="1">
      <c r="J5" s="497"/>
      <c r="K5" s="497"/>
      <c r="L5" s="1310" t="s">
        <v>714</v>
      </c>
      <c r="M5" s="1310"/>
      <c r="N5" s="1310"/>
      <c r="O5" s="1310"/>
      <c r="P5" s="1310"/>
      <c r="Q5" s="1310"/>
      <c r="R5" s="1310"/>
      <c r="S5" s="1310"/>
      <c r="T5" s="1310"/>
      <c r="U5" s="631"/>
    </row>
    <row r="6" spans="1:34" ht="3" customHeight="1">
      <c r="J6" s="497"/>
      <c r="K6" s="497"/>
      <c r="L6" s="492"/>
      <c r="M6" s="492"/>
      <c r="N6" s="492"/>
      <c r="O6" s="496"/>
      <c r="P6" s="496"/>
      <c r="Q6" s="496"/>
      <c r="R6" s="496"/>
      <c r="S6" s="496"/>
      <c r="T6" s="496"/>
      <c r="U6" s="496"/>
      <c r="V6" s="500"/>
    </row>
    <row r="7" spans="1:34" s="774" customFormat="1" ht="5.25" hidden="1">
      <c r="A7" s="1093"/>
      <c r="B7" s="1093"/>
      <c r="C7" s="1093"/>
      <c r="D7" s="1093"/>
      <c r="E7" s="1093"/>
      <c r="F7" s="1093"/>
      <c r="G7" s="1096"/>
      <c r="H7" s="1096"/>
      <c r="I7" s="745"/>
      <c r="J7" s="746"/>
      <c r="K7" s="746"/>
      <c r="L7" s="747"/>
      <c r="M7" s="1162"/>
      <c r="N7" s="747"/>
      <c r="O7" s="1320"/>
      <c r="P7" s="1320"/>
      <c r="Q7" s="777"/>
      <c r="R7" s="777"/>
      <c r="S7" s="777"/>
      <c r="T7" s="777"/>
      <c r="U7" s="778"/>
      <c r="V7" s="779"/>
      <c r="X7" s="1093"/>
      <c r="Y7" s="1093"/>
      <c r="Z7" s="1093"/>
      <c r="AA7" s="1093"/>
      <c r="AB7" s="1093"/>
      <c r="AC7" s="1093"/>
      <c r="AD7" s="1093"/>
      <c r="AE7" s="1093"/>
      <c r="AF7" s="1093"/>
      <c r="AG7" s="1093"/>
      <c r="AH7" s="1093"/>
    </row>
    <row r="8" spans="1:34" s="774" customFormat="1" ht="5.25" hidden="1">
      <c r="A8" s="757"/>
      <c r="B8" s="757"/>
      <c r="C8" s="757"/>
      <c r="D8" s="757"/>
      <c r="E8" s="757"/>
      <c r="F8" s="757"/>
      <c r="G8" s="756"/>
      <c r="H8" s="756"/>
      <c r="I8" s="745"/>
      <c r="J8" s="746"/>
      <c r="K8" s="746"/>
      <c r="L8" s="747"/>
      <c r="M8" s="747"/>
      <c r="N8" s="747"/>
      <c r="O8" s="777"/>
      <c r="P8" s="777"/>
      <c r="Q8" s="777"/>
      <c r="R8" s="777"/>
      <c r="S8" s="777"/>
      <c r="T8" s="777"/>
      <c r="U8" s="778"/>
      <c r="V8" s="779"/>
      <c r="X8" s="757"/>
      <c r="Y8" s="757"/>
      <c r="Z8" s="757"/>
      <c r="AA8" s="757"/>
      <c r="AB8" s="757"/>
      <c r="AC8" s="757"/>
      <c r="AD8" s="757"/>
      <c r="AE8" s="757"/>
      <c r="AF8" s="757"/>
      <c r="AG8" s="757"/>
      <c r="AH8" s="757"/>
    </row>
    <row r="9" spans="1:34" s="744" customFormat="1" ht="5.25" hidden="1">
      <c r="A9" s="1115"/>
      <c r="B9" s="1115"/>
      <c r="C9" s="1115"/>
      <c r="D9" s="1115"/>
      <c r="E9" s="1115"/>
      <c r="F9" s="1115"/>
      <c r="G9" s="1115"/>
      <c r="H9" s="1115"/>
      <c r="L9" s="1165"/>
      <c r="M9" s="1039"/>
      <c r="O9" s="1313"/>
      <c r="P9" s="1313"/>
      <c r="Q9" s="1313"/>
      <c r="R9" s="1313"/>
      <c r="S9" s="1313"/>
      <c r="T9" s="1313"/>
      <c r="U9" s="778"/>
      <c r="V9" s="778"/>
      <c r="X9" s="1115"/>
      <c r="Y9" s="1115"/>
      <c r="Z9" s="1115"/>
      <c r="AA9" s="1115"/>
      <c r="AB9" s="1115"/>
    </row>
    <row r="10" spans="1:34" s="537" customFormat="1" ht="18.75">
      <c r="A10" s="557"/>
      <c r="B10" s="557"/>
      <c r="C10" s="557"/>
      <c r="D10" s="557"/>
      <c r="E10" s="557"/>
      <c r="F10" s="557"/>
      <c r="G10" s="557"/>
      <c r="H10" s="557"/>
      <c r="L10" s="467"/>
      <c r="M10" s="584" t="str">
        <f>"Дата подачи заявления об "&amp;IF(datePr_ch="","утверждении","изменении") &amp; " тарифов"</f>
        <v>Дата подачи заявления об изменении тарифов</v>
      </c>
      <c r="N10" s="1119"/>
      <c r="O10" s="1314" t="str">
        <f>IF(datePr_ch="",IF(datePr="","",datePr),datePr_ch)</f>
        <v>28.04.2023</v>
      </c>
      <c r="P10" s="1314"/>
      <c r="Q10" s="1314"/>
      <c r="R10" s="1314"/>
      <c r="S10" s="1314"/>
      <c r="T10" s="1314"/>
      <c r="U10" s="549"/>
      <c r="V10" s="549"/>
      <c r="W10" s="487"/>
      <c r="X10" s="557"/>
      <c r="Y10" s="557"/>
      <c r="Z10" s="557"/>
      <c r="AA10" s="557"/>
      <c r="AB10" s="557"/>
      <c r="AC10" s="557"/>
      <c r="AD10" s="557"/>
      <c r="AE10" s="557"/>
      <c r="AF10" s="557"/>
      <c r="AG10" s="557"/>
      <c r="AH10" s="557"/>
    </row>
    <row r="11" spans="1:34" s="537" customFormat="1" ht="18.75">
      <c r="A11" s="557"/>
      <c r="B11" s="557"/>
      <c r="C11" s="557"/>
      <c r="D11" s="557"/>
      <c r="E11" s="557"/>
      <c r="F11" s="557"/>
      <c r="G11" s="557"/>
      <c r="H11" s="557"/>
      <c r="L11" s="520"/>
      <c r="M11" s="584" t="str">
        <f>"Номер подачи заявления об "&amp;IF(numberPr_ch="","утверждении","изменении") &amp; " тарифов"</f>
        <v>Номер подачи заявления об изменении тарифов</v>
      </c>
      <c r="N11" s="1119"/>
      <c r="O11" s="1314" t="str">
        <f>IF(numberPr_ch="",IF(numberPr="","",numberPr),numberPr_ch)</f>
        <v>61-04/30</v>
      </c>
      <c r="P11" s="1314"/>
      <c r="Q11" s="1314"/>
      <c r="R11" s="1314"/>
      <c r="S11" s="1314"/>
      <c r="T11" s="1314"/>
      <c r="U11" s="549"/>
      <c r="V11" s="549"/>
      <c r="W11" s="487"/>
      <c r="X11" s="557"/>
      <c r="Y11" s="557"/>
      <c r="Z11" s="557"/>
      <c r="AA11" s="557"/>
      <c r="AB11" s="557"/>
      <c r="AC11" s="557"/>
      <c r="AD11" s="557"/>
      <c r="AE11" s="557"/>
      <c r="AF11" s="557"/>
      <c r="AG11" s="557"/>
      <c r="AH11" s="557"/>
    </row>
    <row r="12" spans="1:34" s="744" customFormat="1" ht="5.25" hidden="1">
      <c r="A12" s="1115"/>
      <c r="B12" s="1115"/>
      <c r="C12" s="1115"/>
      <c r="D12" s="1115"/>
      <c r="E12" s="1115"/>
      <c r="F12" s="1115"/>
      <c r="G12" s="1115"/>
      <c r="H12" s="1115"/>
      <c r="L12" s="1165"/>
      <c r="M12" s="1039"/>
      <c r="O12" s="1313"/>
      <c r="P12" s="1313"/>
      <c r="Q12" s="1313"/>
      <c r="R12" s="1313"/>
      <c r="S12" s="1313"/>
      <c r="T12" s="1313"/>
      <c r="U12" s="778"/>
      <c r="V12" s="778"/>
      <c r="X12" s="1115"/>
      <c r="Y12" s="1115"/>
      <c r="Z12" s="1115"/>
      <c r="AA12" s="1115"/>
      <c r="AB12" s="1115"/>
    </row>
    <row r="13" spans="1:34" s="537" customFormat="1" ht="11.25" hidden="1">
      <c r="A13" s="557"/>
      <c r="B13" s="557"/>
      <c r="C13" s="557"/>
      <c r="D13" s="557"/>
      <c r="E13" s="557"/>
      <c r="F13" s="557"/>
      <c r="G13" s="557"/>
      <c r="H13" s="557"/>
      <c r="L13" s="1311"/>
      <c r="M13" s="1311"/>
      <c r="N13" s="534"/>
      <c r="O13" s="549"/>
      <c r="P13" s="549"/>
      <c r="Q13" s="549"/>
      <c r="R13" s="549"/>
      <c r="S13" s="549"/>
      <c r="T13" s="549"/>
      <c r="U13" s="555" t="s">
        <v>370</v>
      </c>
      <c r="X13" s="557"/>
      <c r="Y13" s="557"/>
      <c r="Z13" s="557"/>
      <c r="AA13" s="557"/>
      <c r="AB13" s="557"/>
      <c r="AC13" s="557"/>
      <c r="AD13" s="557"/>
      <c r="AE13" s="557"/>
      <c r="AF13" s="557"/>
      <c r="AG13" s="557"/>
      <c r="AH13" s="557"/>
    </row>
    <row r="14" spans="1:34">
      <c r="J14" s="497"/>
      <c r="K14" s="497"/>
      <c r="L14" s="492"/>
      <c r="M14" s="492"/>
      <c r="N14" s="470"/>
      <c r="O14" s="1315"/>
      <c r="P14" s="1315"/>
      <c r="Q14" s="1315"/>
      <c r="R14" s="1315"/>
      <c r="S14" s="1315"/>
      <c r="T14" s="1315"/>
      <c r="U14" s="1315"/>
    </row>
    <row r="15" spans="1:34">
      <c r="J15" s="497"/>
      <c r="K15" s="497"/>
      <c r="L15" s="1224" t="s">
        <v>444</v>
      </c>
      <c r="M15" s="1224"/>
      <c r="N15" s="1224"/>
      <c r="O15" s="1224"/>
      <c r="P15" s="1224"/>
      <c r="Q15" s="1224"/>
      <c r="R15" s="1224"/>
      <c r="S15" s="1224"/>
      <c r="T15" s="1224"/>
      <c r="U15" s="1224"/>
      <c r="V15" s="1224"/>
      <c r="W15" s="1224" t="s">
        <v>445</v>
      </c>
    </row>
    <row r="16" spans="1:34" ht="14.25" customHeight="1">
      <c r="J16" s="497"/>
      <c r="K16" s="497"/>
      <c r="L16" s="1296" t="s">
        <v>90</v>
      </c>
      <c r="M16" s="1296" t="s">
        <v>599</v>
      </c>
      <c r="N16" s="628"/>
      <c r="O16" s="1297" t="s">
        <v>601</v>
      </c>
      <c r="P16" s="1298"/>
      <c r="Q16" s="1298"/>
      <c r="R16" s="1298"/>
      <c r="S16" s="1298"/>
      <c r="T16" s="1299"/>
      <c r="U16" s="1307" t="s">
        <v>338</v>
      </c>
      <c r="V16" s="1293" t="s">
        <v>273</v>
      </c>
      <c r="W16" s="1224"/>
    </row>
    <row r="17" spans="1:36" ht="14.25" customHeight="1">
      <c r="J17" s="497"/>
      <c r="K17" s="497"/>
      <c r="L17" s="1296"/>
      <c r="M17" s="1296"/>
      <c r="N17" s="629"/>
      <c r="O17" s="1302" t="s">
        <v>575</v>
      </c>
      <c r="P17" s="1300" t="s">
        <v>269</v>
      </c>
      <c r="Q17" s="1301"/>
      <c r="R17" s="1304" t="s">
        <v>612</v>
      </c>
      <c r="S17" s="1305"/>
      <c r="T17" s="1306"/>
      <c r="U17" s="1308"/>
      <c r="V17" s="1294"/>
      <c r="W17" s="1224"/>
    </row>
    <row r="18" spans="1:36" ht="33.75" customHeight="1">
      <c r="J18" s="497"/>
      <c r="K18" s="497"/>
      <c r="L18" s="1296"/>
      <c r="M18" s="1296"/>
      <c r="N18" s="630"/>
      <c r="O18" s="1303"/>
      <c r="P18" s="503" t="s">
        <v>576</v>
      </c>
      <c r="Q18" s="503" t="s">
        <v>6</v>
      </c>
      <c r="R18" s="504" t="s">
        <v>272</v>
      </c>
      <c r="S18" s="1291" t="s">
        <v>271</v>
      </c>
      <c r="T18" s="1292"/>
      <c r="U18" s="1309"/>
      <c r="V18" s="1295"/>
      <c r="W18" s="1224"/>
    </row>
    <row r="19" spans="1:36">
      <c r="J19" s="497"/>
      <c r="K19" s="536">
        <v>1</v>
      </c>
      <c r="L19" s="614" t="s">
        <v>91</v>
      </c>
      <c r="M19" s="614" t="s">
        <v>47</v>
      </c>
      <c r="N19" s="616" t="str">
        <f ca="1">OFFSET(N19,0,-1)</f>
        <v>2</v>
      </c>
      <c r="O19" s="615">
        <f ca="1">OFFSET(O19,0,-1)+1</f>
        <v>3</v>
      </c>
      <c r="P19" s="615">
        <f ca="1">OFFSET(P19,0,-1)+1</f>
        <v>4</v>
      </c>
      <c r="Q19" s="615">
        <f ca="1">OFFSET(Q19,0,-1)+1</f>
        <v>5</v>
      </c>
      <c r="R19" s="615">
        <f ca="1">OFFSET(R19,0,-1)+1</f>
        <v>6</v>
      </c>
      <c r="S19" s="1312">
        <f ca="1">OFFSET(S19,0,-1)+1</f>
        <v>7</v>
      </c>
      <c r="T19" s="1312"/>
      <c r="U19" s="615">
        <f ca="1">OFFSET(U19,0,-2)+1</f>
        <v>8</v>
      </c>
      <c r="V19" s="616">
        <f ca="1">OFFSET(V19,0,-1)</f>
        <v>8</v>
      </c>
      <c r="W19" s="615">
        <f ca="1">OFFSET(W19,0,-1)+1</f>
        <v>9</v>
      </c>
    </row>
    <row r="20" spans="1:36" ht="22.5">
      <c r="A20" s="1279">
        <v>1</v>
      </c>
      <c r="B20" s="829"/>
      <c r="C20" s="829"/>
      <c r="D20" s="829"/>
      <c r="E20" s="830"/>
      <c r="F20" s="831"/>
      <c r="G20" s="831"/>
      <c r="H20" s="831"/>
      <c r="I20" s="832"/>
      <c r="J20" s="827"/>
      <c r="K20" s="834"/>
      <c r="L20" s="560">
        <f>mergeValue(A20)</f>
        <v>1</v>
      </c>
      <c r="M20" s="608" t="s">
        <v>19</v>
      </c>
      <c r="N20" s="613"/>
      <c r="O20" s="1316"/>
      <c r="P20" s="1316"/>
      <c r="Q20" s="1316"/>
      <c r="R20" s="1316"/>
      <c r="S20" s="1316"/>
      <c r="T20" s="1316"/>
      <c r="U20" s="1316"/>
      <c r="V20" s="1316"/>
      <c r="W20" s="1123" t="s">
        <v>715</v>
      </c>
      <c r="Y20" s="556"/>
      <c r="Z20" s="556" t="str">
        <f t="shared" ref="Z20:Z33" si="0">IF(M20="","",M20 )</f>
        <v>Наименование тарифа</v>
      </c>
      <c r="AA20" s="556"/>
      <c r="AB20" s="556"/>
      <c r="AC20" s="556"/>
      <c r="AI20" s="552"/>
      <c r="AJ20" s="552"/>
    </row>
    <row r="21" spans="1:36" ht="22.5">
      <c r="A21" s="1279"/>
      <c r="B21" s="1279">
        <v>1</v>
      </c>
      <c r="C21" s="829"/>
      <c r="D21" s="829"/>
      <c r="E21" s="831"/>
      <c r="F21" s="831"/>
      <c r="G21" s="831"/>
      <c r="H21" s="831"/>
      <c r="I21" s="826"/>
      <c r="J21" s="825"/>
      <c r="K21" s="828"/>
      <c r="L21" s="560" t="str">
        <f>mergeValue(A21) &amp;"."&amp; mergeValue(B21)</f>
        <v>1.1</v>
      </c>
      <c r="M21" s="514" t="s">
        <v>15</v>
      </c>
      <c r="N21" s="613"/>
      <c r="O21" s="1316"/>
      <c r="P21" s="1316"/>
      <c r="Q21" s="1316"/>
      <c r="R21" s="1316"/>
      <c r="S21" s="1316"/>
      <c r="T21" s="1316"/>
      <c r="U21" s="1316"/>
      <c r="V21" s="1316"/>
      <c r="W21" s="1123" t="s">
        <v>458</v>
      </c>
      <c r="Y21" s="556"/>
      <c r="Z21" s="556" t="str">
        <f t="shared" si="0"/>
        <v>Территория действия тарифа</v>
      </c>
      <c r="AA21" s="556"/>
      <c r="AB21" s="556"/>
      <c r="AC21" s="556"/>
      <c r="AI21" s="552"/>
      <c r="AJ21" s="552"/>
    </row>
    <row r="22" spans="1:36" ht="22.5">
      <c r="A22" s="1279"/>
      <c r="B22" s="1279"/>
      <c r="C22" s="1279">
        <v>1</v>
      </c>
      <c r="D22" s="829"/>
      <c r="E22" s="831"/>
      <c r="F22" s="831"/>
      <c r="G22" s="831"/>
      <c r="H22" s="831"/>
      <c r="I22" s="833"/>
      <c r="J22" s="825"/>
      <c r="K22" s="828"/>
      <c r="L22" s="560" t="str">
        <f>mergeValue(A22) &amp;"."&amp; mergeValue(B22)&amp;"."&amp; mergeValue(C22)</f>
        <v>1.1.1</v>
      </c>
      <c r="M22" s="515" t="s">
        <v>7</v>
      </c>
      <c r="N22" s="613"/>
      <c r="O22" s="1316"/>
      <c r="P22" s="1316"/>
      <c r="Q22" s="1316"/>
      <c r="R22" s="1316"/>
      <c r="S22" s="1316"/>
      <c r="T22" s="1316"/>
      <c r="U22" s="1316"/>
      <c r="V22" s="1316"/>
      <c r="W22" s="1123" t="s">
        <v>597</v>
      </c>
      <c r="Y22" s="556"/>
      <c r="Z22" s="556" t="str">
        <f t="shared" si="0"/>
        <v xml:space="preserve">Наименование системы теплоснабжения </v>
      </c>
      <c r="AA22" s="556"/>
      <c r="AB22" s="556"/>
      <c r="AC22" s="556"/>
      <c r="AI22" s="552"/>
      <c r="AJ22" s="552"/>
    </row>
    <row r="23" spans="1:36" ht="22.5">
      <c r="A23" s="1279"/>
      <c r="B23" s="1279"/>
      <c r="C23" s="1279"/>
      <c r="D23" s="1279">
        <v>1</v>
      </c>
      <c r="E23" s="831"/>
      <c r="F23" s="831"/>
      <c r="G23" s="831"/>
      <c r="H23" s="831"/>
      <c r="I23" s="833"/>
      <c r="J23" s="825"/>
      <c r="K23" s="828"/>
      <c r="L23" s="560" t="str">
        <f>mergeValue(A23) &amp;"."&amp; mergeValue(B23)&amp;"."&amp; mergeValue(C23)&amp;"."&amp; mergeValue(D23)</f>
        <v>1.1.1.1</v>
      </c>
      <c r="M23" s="516" t="s">
        <v>21</v>
      </c>
      <c r="N23" s="613"/>
      <c r="O23" s="1316"/>
      <c r="P23" s="1316"/>
      <c r="Q23" s="1316"/>
      <c r="R23" s="1316"/>
      <c r="S23" s="1316"/>
      <c r="T23" s="1316"/>
      <c r="U23" s="1316"/>
      <c r="V23" s="1316"/>
      <c r="W23" s="1123" t="s">
        <v>598</v>
      </c>
      <c r="Y23" s="556"/>
      <c r="Z23" s="556" t="str">
        <f t="shared" si="0"/>
        <v xml:space="preserve">Источник тепловой энергии  </v>
      </c>
      <c r="AA23" s="556"/>
      <c r="AB23" s="556"/>
      <c r="AC23" s="556"/>
      <c r="AI23" s="552"/>
      <c r="AJ23" s="552"/>
    </row>
    <row r="24" spans="1:36" ht="78.75">
      <c r="A24" s="1279"/>
      <c r="B24" s="1279"/>
      <c r="C24" s="1279"/>
      <c r="D24" s="1279"/>
      <c r="E24" s="1279">
        <v>1</v>
      </c>
      <c r="F24" s="831"/>
      <c r="G24" s="831"/>
      <c r="H24" s="829">
        <v>1</v>
      </c>
      <c r="I24" s="1279">
        <v>1</v>
      </c>
      <c r="J24" s="831"/>
      <c r="K24" s="836"/>
      <c r="L24" s="560" t="str">
        <f>mergeValue(A24) &amp;"."&amp; mergeValue(B24)&amp;"."&amp; mergeValue(C24)&amp;"."&amp; mergeValue(D24)&amp;"."&amp; mergeValue(E24)</f>
        <v>1.1.1.1.1</v>
      </c>
      <c r="M24" s="522" t="s">
        <v>8</v>
      </c>
      <c r="N24" s="613"/>
      <c r="O24" s="1317"/>
      <c r="P24" s="1317"/>
      <c r="Q24" s="1317"/>
      <c r="R24" s="1317"/>
      <c r="S24" s="1317"/>
      <c r="T24" s="1317"/>
      <c r="U24" s="1317"/>
      <c r="V24" s="1317"/>
      <c r="W24" s="1123" t="s">
        <v>716</v>
      </c>
      <c r="Y24" s="556"/>
      <c r="Z24" s="556" t="str">
        <f t="shared" si="0"/>
        <v>Схема подключения теплопотребляющей установки к коллектору источника тепловой энергии</v>
      </c>
      <c r="AA24" s="556"/>
      <c r="AB24" s="556"/>
      <c r="AC24" s="556"/>
      <c r="AI24" s="552"/>
      <c r="AJ24" s="552"/>
    </row>
    <row r="25" spans="1:36" ht="33.75">
      <c r="A25" s="1279"/>
      <c r="B25" s="1279"/>
      <c r="C25" s="1279"/>
      <c r="D25" s="1279"/>
      <c r="E25" s="1279"/>
      <c r="F25" s="1279">
        <v>1</v>
      </c>
      <c r="G25" s="829"/>
      <c r="H25" s="829"/>
      <c r="I25" s="1279"/>
      <c r="J25" s="1279">
        <v>1</v>
      </c>
      <c r="K25" s="837"/>
      <c r="L25" s="560" t="str">
        <f>mergeValue(A25) &amp;"."&amp; mergeValue(B25)&amp;"."&amp; mergeValue(C25)&amp;"."&amp; mergeValue(D25)&amp;"."&amp; mergeValue(E25)&amp;"."&amp; mergeValue(F25)</f>
        <v>1.1.1.1.1.1</v>
      </c>
      <c r="M25" s="523" t="s">
        <v>9</v>
      </c>
      <c r="N25" s="613"/>
      <c r="O25" s="1283"/>
      <c r="P25" s="1284"/>
      <c r="Q25" s="1284"/>
      <c r="R25" s="1284"/>
      <c r="S25" s="1284"/>
      <c r="T25" s="1284"/>
      <c r="U25" s="1284"/>
      <c r="V25" s="1285"/>
      <c r="W25" s="1123" t="s">
        <v>717</v>
      </c>
      <c r="Y25" s="556"/>
      <c r="Z25" s="556" t="str">
        <f t="shared" si="0"/>
        <v>Группа потребителей</v>
      </c>
      <c r="AA25" s="556"/>
      <c r="AB25" s="556"/>
      <c r="AC25" s="556"/>
      <c r="AI25" s="552"/>
      <c r="AJ25" s="552"/>
    </row>
    <row r="26" spans="1:36" ht="122.1" customHeight="1">
      <c r="A26" s="1279"/>
      <c r="B26" s="1279"/>
      <c r="C26" s="1279"/>
      <c r="D26" s="1279"/>
      <c r="E26" s="1279"/>
      <c r="F26" s="1279"/>
      <c r="G26" s="829">
        <v>1</v>
      </c>
      <c r="H26" s="829"/>
      <c r="I26" s="1279"/>
      <c r="J26" s="1279"/>
      <c r="K26" s="837">
        <v>1</v>
      </c>
      <c r="L26" s="560" t="str">
        <f>mergeValue(A26) &amp;"."&amp; mergeValue(B26)&amp;"."&amp; mergeValue(C26)&amp;"."&amp; mergeValue(D26)&amp;"."&amp; mergeValue(E26)&amp;"."&amp; mergeValue(F26)&amp;"."&amp; mergeValue(G26)</f>
        <v>1.1.1.1.1.1.1</v>
      </c>
      <c r="M26" s="1082"/>
      <c r="N26" s="613"/>
      <c r="O26" s="530"/>
      <c r="P26" s="530"/>
      <c r="Q26" s="1033"/>
      <c r="R26" s="1286"/>
      <c r="S26" s="1287" t="s">
        <v>82</v>
      </c>
      <c r="T26" s="1286"/>
      <c r="U26" s="1287" t="s">
        <v>83</v>
      </c>
      <c r="V26" s="530"/>
      <c r="W26" s="1288" t="s">
        <v>718</v>
      </c>
      <c r="X26" s="552" t="str">
        <f>strCheckDate(O27:V27)</f>
        <v/>
      </c>
      <c r="Y26" s="556"/>
      <c r="Z26" s="556" t="str">
        <f t="shared" si="0"/>
        <v/>
      </c>
      <c r="AA26" s="556"/>
      <c r="AB26" s="556"/>
      <c r="AC26" s="556"/>
      <c r="AI26" s="552"/>
      <c r="AJ26" s="552"/>
    </row>
    <row r="27" spans="1:36" ht="11.25" hidden="1">
      <c r="A27" s="1279"/>
      <c r="B27" s="1279"/>
      <c r="C27" s="1279"/>
      <c r="D27" s="1279"/>
      <c r="E27" s="1279"/>
      <c r="F27" s="1279"/>
      <c r="G27" s="829"/>
      <c r="H27" s="829"/>
      <c r="I27" s="1279"/>
      <c r="J27" s="1279"/>
      <c r="K27" s="837"/>
      <c r="L27" s="567"/>
      <c r="M27" s="613"/>
      <c r="N27" s="613"/>
      <c r="O27" s="530"/>
      <c r="P27" s="530"/>
      <c r="Q27" s="551" t="str">
        <f>R26 &amp; "-" &amp; T26</f>
        <v>-</v>
      </c>
      <c r="R27" s="1286"/>
      <c r="S27" s="1287"/>
      <c r="T27" s="1286"/>
      <c r="U27" s="1287"/>
      <c r="V27" s="530"/>
      <c r="W27" s="1289"/>
      <c r="Y27" s="556"/>
      <c r="Z27" s="556" t="str">
        <f t="shared" si="0"/>
        <v/>
      </c>
      <c r="AA27" s="556"/>
      <c r="AB27" s="556"/>
      <c r="AC27" s="556"/>
      <c r="AI27" s="552"/>
      <c r="AJ27" s="552"/>
    </row>
    <row r="28" spans="1:36" ht="15" customHeight="1">
      <c r="A28" s="1279"/>
      <c r="B28" s="1279"/>
      <c r="C28" s="1279"/>
      <c r="D28" s="1279"/>
      <c r="E28" s="1279"/>
      <c r="F28" s="1279"/>
      <c r="G28" s="831"/>
      <c r="H28" s="829"/>
      <c r="I28" s="1279"/>
      <c r="J28" s="1279"/>
      <c r="K28" s="836"/>
      <c r="L28" s="506"/>
      <c r="M28" s="525" t="s">
        <v>24</v>
      </c>
      <c r="N28" s="532"/>
      <c r="O28" s="532"/>
      <c r="P28" s="532"/>
      <c r="Q28" s="532"/>
      <c r="R28" s="532"/>
      <c r="S28" s="532"/>
      <c r="T28" s="532"/>
      <c r="U28" s="532"/>
      <c r="V28" s="528"/>
      <c r="W28" s="1290"/>
      <c r="Y28" s="556"/>
      <c r="Z28" s="556" t="str">
        <f t="shared" si="0"/>
        <v>Добавить вид теплоносителя (параметры теплоносителя)</v>
      </c>
      <c r="AA28" s="556"/>
      <c r="AB28" s="556"/>
      <c r="AC28" s="556"/>
      <c r="AI28" s="552"/>
      <c r="AJ28" s="552"/>
    </row>
    <row r="29" spans="1:36" ht="15" customHeight="1">
      <c r="A29" s="1279"/>
      <c r="B29" s="1279"/>
      <c r="C29" s="1279"/>
      <c r="D29" s="1279"/>
      <c r="E29" s="1279"/>
      <c r="F29" s="831"/>
      <c r="G29" s="831"/>
      <c r="H29" s="829"/>
      <c r="I29" s="1279"/>
      <c r="J29" s="831"/>
      <c r="K29" s="836"/>
      <c r="L29" s="506"/>
      <c r="M29" s="524" t="s">
        <v>10</v>
      </c>
      <c r="N29" s="532"/>
      <c r="O29" s="532"/>
      <c r="P29" s="532"/>
      <c r="Q29" s="532"/>
      <c r="R29" s="532"/>
      <c r="S29" s="532"/>
      <c r="T29" s="532"/>
      <c r="U29" s="531"/>
      <c r="V29" s="532"/>
      <c r="W29" s="632"/>
      <c r="Y29" s="556"/>
      <c r="Z29" s="556" t="str">
        <f t="shared" si="0"/>
        <v>Добавить группу потребителей</v>
      </c>
      <c r="AA29" s="556"/>
      <c r="AB29" s="556"/>
      <c r="AC29" s="556"/>
      <c r="AI29" s="552"/>
      <c r="AJ29" s="552"/>
    </row>
    <row r="30" spans="1:36" ht="15" customHeight="1">
      <c r="A30" s="1279"/>
      <c r="B30" s="1279"/>
      <c r="C30" s="1279"/>
      <c r="D30" s="1279"/>
      <c r="E30" s="835"/>
      <c r="F30" s="831"/>
      <c r="G30" s="831"/>
      <c r="H30" s="831"/>
      <c r="I30" s="827"/>
      <c r="J30" s="824"/>
      <c r="K30" s="834"/>
      <c r="L30" s="506"/>
      <c r="M30" s="519" t="s">
        <v>11</v>
      </c>
      <c r="N30" s="532"/>
      <c r="O30" s="532"/>
      <c r="P30" s="532"/>
      <c r="Q30" s="532"/>
      <c r="R30" s="532"/>
      <c r="S30" s="532"/>
      <c r="T30" s="532"/>
      <c r="U30" s="531"/>
      <c r="V30" s="532"/>
      <c r="W30" s="632"/>
      <c r="Y30" s="556"/>
      <c r="Z30" s="556" t="str">
        <f t="shared" si="0"/>
        <v>Добавить схему подключения</v>
      </c>
      <c r="AA30" s="556"/>
      <c r="AB30" s="556"/>
      <c r="AC30" s="556"/>
      <c r="AI30" s="552"/>
      <c r="AJ30" s="552"/>
    </row>
    <row r="31" spans="1:36" ht="15" customHeight="1">
      <c r="A31" s="1279"/>
      <c r="B31" s="1279"/>
      <c r="C31" s="1279"/>
      <c r="D31" s="835"/>
      <c r="E31" s="835"/>
      <c r="F31" s="831"/>
      <c r="G31" s="831"/>
      <c r="H31" s="831"/>
      <c r="I31" s="827"/>
      <c r="J31" s="824"/>
      <c r="K31" s="834"/>
      <c r="L31" s="506"/>
      <c r="M31" s="518" t="s">
        <v>16</v>
      </c>
      <c r="N31" s="532"/>
      <c r="O31" s="532"/>
      <c r="P31" s="532"/>
      <c r="Q31" s="532"/>
      <c r="R31" s="532"/>
      <c r="S31" s="532"/>
      <c r="T31" s="532"/>
      <c r="U31" s="531"/>
      <c r="V31" s="532"/>
      <c r="W31" s="632"/>
      <c r="Y31" s="556"/>
      <c r="Z31" s="556" t="str">
        <f t="shared" si="0"/>
        <v>Добавить источник тепловой энергии</v>
      </c>
      <c r="AA31" s="556"/>
      <c r="AB31" s="556"/>
      <c r="AC31" s="556"/>
      <c r="AI31" s="552"/>
      <c r="AJ31" s="552"/>
    </row>
    <row r="32" spans="1:36" ht="15" customHeight="1">
      <c r="A32" s="1279"/>
      <c r="B32" s="1279"/>
      <c r="C32" s="835"/>
      <c r="D32" s="835"/>
      <c r="E32" s="835"/>
      <c r="F32" s="835"/>
      <c r="G32" s="840"/>
      <c r="H32" s="827"/>
      <c r="I32" s="838"/>
      <c r="J32" s="824"/>
      <c r="K32" s="839"/>
      <c r="L32" s="506"/>
      <c r="M32" s="517" t="s">
        <v>17</v>
      </c>
      <c r="N32" s="532"/>
      <c r="O32" s="532"/>
      <c r="P32" s="532"/>
      <c r="Q32" s="532"/>
      <c r="R32" s="532"/>
      <c r="S32" s="532"/>
      <c r="T32" s="532"/>
      <c r="U32" s="531"/>
      <c r="V32" s="532"/>
      <c r="W32" s="632"/>
      <c r="Y32" s="556"/>
      <c r="Z32" s="556" t="str">
        <f t="shared" si="0"/>
        <v>Добавить наименование системы теплоснабжения</v>
      </c>
      <c r="AA32" s="556"/>
      <c r="AB32" s="556"/>
      <c r="AC32" s="556"/>
      <c r="AI32" s="552"/>
      <c r="AJ32" s="552"/>
    </row>
    <row r="33" spans="1:36" ht="15" customHeight="1">
      <c r="A33" s="1279"/>
      <c r="B33" s="835"/>
      <c r="C33" s="835"/>
      <c r="D33" s="835"/>
      <c r="E33" s="835"/>
      <c r="F33" s="835"/>
      <c r="G33" s="840"/>
      <c r="H33" s="827"/>
      <c r="I33" s="827"/>
      <c r="J33" s="824"/>
      <c r="K33" s="834"/>
      <c r="L33" s="506"/>
      <c r="M33" s="526" t="s">
        <v>18</v>
      </c>
      <c r="N33" s="532"/>
      <c r="O33" s="532"/>
      <c r="P33" s="532"/>
      <c r="Q33" s="532"/>
      <c r="R33" s="532"/>
      <c r="S33" s="532"/>
      <c r="T33" s="532"/>
      <c r="U33" s="531"/>
      <c r="V33" s="532"/>
      <c r="W33" s="632"/>
      <c r="Y33" s="556"/>
      <c r="Z33" s="556" t="str">
        <f t="shared" si="0"/>
        <v>Добавить территорию действия тарифа</v>
      </c>
      <c r="AA33" s="556"/>
      <c r="AB33" s="556"/>
      <c r="AC33" s="556"/>
      <c r="AI33" s="552"/>
      <c r="AJ33" s="552"/>
    </row>
    <row r="34" spans="1:36" s="490" customFormat="1" ht="15" customHeight="1">
      <c r="A34" s="823"/>
      <c r="B34" s="823"/>
      <c r="C34" s="823"/>
      <c r="D34" s="823"/>
      <c r="E34" s="823"/>
      <c r="F34" s="823"/>
      <c r="G34" s="823"/>
      <c r="H34" s="823"/>
      <c r="I34" s="823"/>
      <c r="J34" s="823"/>
      <c r="K34" s="823"/>
      <c r="L34" s="461"/>
      <c r="M34" s="533" t="s">
        <v>307</v>
      </c>
      <c r="N34" s="532"/>
      <c r="O34" s="532"/>
      <c r="P34" s="532"/>
      <c r="Q34" s="532"/>
      <c r="R34" s="532"/>
      <c r="S34" s="532"/>
      <c r="T34" s="532"/>
      <c r="U34" s="531"/>
      <c r="V34" s="532"/>
      <c r="W34" s="632"/>
      <c r="X34" s="554"/>
      <c r="Y34" s="554"/>
      <c r="Z34" s="554"/>
      <c r="AA34" s="554"/>
      <c r="AB34" s="554"/>
      <c r="AC34" s="554"/>
      <c r="AD34" s="554"/>
      <c r="AE34" s="554"/>
      <c r="AF34" s="554"/>
      <c r="AG34" s="554"/>
      <c r="AH34" s="554"/>
    </row>
    <row r="35" spans="1:36" ht="11.25">
      <c r="A35" s="491"/>
      <c r="B35" s="491"/>
      <c r="C35" s="491"/>
      <c r="D35" s="491"/>
      <c r="E35" s="491"/>
      <c r="F35" s="491"/>
      <c r="G35" s="491"/>
      <c r="H35" s="491"/>
      <c r="I35" s="491"/>
      <c r="J35" s="491"/>
      <c r="K35" s="491"/>
      <c r="X35" s="491"/>
      <c r="Y35" s="491"/>
      <c r="Z35" s="491"/>
      <c r="AA35" s="491"/>
      <c r="AB35" s="491"/>
      <c r="AC35" s="491"/>
      <c r="AD35" s="491"/>
      <c r="AE35" s="491"/>
      <c r="AF35" s="491"/>
      <c r="AG35" s="491"/>
      <c r="AH35" s="491"/>
    </row>
    <row r="36" spans="1:36" ht="105.75" customHeight="1">
      <c r="L36" s="1">
        <v>1</v>
      </c>
      <c r="M36" s="1273" t="s">
        <v>719</v>
      </c>
      <c r="N36" s="1273"/>
      <c r="O36" s="1273"/>
      <c r="P36" s="1273"/>
      <c r="Q36" s="1273"/>
      <c r="R36" s="1273"/>
      <c r="S36" s="1273"/>
      <c r="T36" s="1273"/>
      <c r="U36" s="1273"/>
      <c r="V36" s="1273"/>
      <c r="W36" s="1273"/>
    </row>
  </sheetData>
  <sheetProtection password="FA9C" sheet="1" objects="1" scenarios="1" formatColumns="0" formatRows="0"/>
  <dataConsolidate leftLabels="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JO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756" hidden="1" customWidth="1"/>
    <col min="2" max="4" width="3.7109375" style="757" hidden="1" customWidth="1"/>
    <col min="5" max="5" width="3.7109375" style="758" customWidth="1"/>
    <col min="6" max="6" width="9.7109375" style="749" customWidth="1"/>
    <col min="7" max="7" width="37.7109375" style="749" customWidth="1"/>
    <col min="8" max="8" width="66.85546875" style="749" customWidth="1"/>
    <col min="9" max="9" width="115.7109375" style="749" customWidth="1"/>
    <col min="10" max="11" width="10.5703125" style="757"/>
    <col min="12" max="12" width="11.140625" style="757" customWidth="1"/>
    <col min="13" max="20" width="10.5703125" style="757"/>
    <col min="21" max="16384" width="10.5703125" style="749"/>
  </cols>
  <sheetData>
    <row r="1" spans="1:20" ht="3" customHeight="1">
      <c r="A1" s="756" t="s">
        <v>48</v>
      </c>
    </row>
    <row r="2" spans="1:20" ht="22.5">
      <c r="F2" s="1274" t="s">
        <v>469</v>
      </c>
      <c r="G2" s="1275"/>
      <c r="H2" s="1276"/>
      <c r="I2" s="755"/>
    </row>
    <row r="3" spans="1:20" ht="3" customHeight="1"/>
    <row r="4" spans="1:20" s="537" customFormat="1" ht="11.25">
      <c r="A4" s="732"/>
      <c r="B4" s="732"/>
      <c r="C4" s="732"/>
      <c r="D4" s="732"/>
      <c r="F4" s="1224" t="s">
        <v>444</v>
      </c>
      <c r="G4" s="1224"/>
      <c r="H4" s="1224"/>
      <c r="I4" s="1277" t="s">
        <v>445</v>
      </c>
      <c r="J4" s="732"/>
      <c r="K4" s="732"/>
      <c r="L4" s="732"/>
      <c r="M4" s="732"/>
      <c r="N4" s="732"/>
      <c r="O4" s="732"/>
      <c r="P4" s="732"/>
      <c r="Q4" s="732"/>
      <c r="R4" s="732"/>
      <c r="S4" s="732"/>
      <c r="T4" s="732"/>
    </row>
    <row r="5" spans="1:20" s="537" customFormat="1" ht="11.25" customHeight="1">
      <c r="A5" s="732"/>
      <c r="B5" s="732"/>
      <c r="C5" s="732"/>
      <c r="D5" s="732"/>
      <c r="F5" s="737" t="s">
        <v>90</v>
      </c>
      <c r="G5" s="759" t="s">
        <v>447</v>
      </c>
      <c r="H5" s="751" t="s">
        <v>438</v>
      </c>
      <c r="I5" s="1277"/>
      <c r="J5" s="732"/>
      <c r="K5" s="732"/>
      <c r="L5" s="732"/>
      <c r="M5" s="732"/>
      <c r="N5" s="732"/>
      <c r="O5" s="732"/>
      <c r="P5" s="732"/>
      <c r="Q5" s="732"/>
      <c r="R5" s="732"/>
      <c r="S5" s="732"/>
      <c r="T5" s="732"/>
    </row>
    <row r="6" spans="1:20" s="537" customFormat="1" ht="12" customHeight="1">
      <c r="A6" s="732"/>
      <c r="B6" s="732"/>
      <c r="C6" s="732"/>
      <c r="D6" s="732"/>
      <c r="F6" s="760" t="s">
        <v>91</v>
      </c>
      <c r="G6" s="761">
        <v>2</v>
      </c>
      <c r="H6" s="762">
        <v>3</v>
      </c>
      <c r="I6" s="575">
        <v>4</v>
      </c>
      <c r="J6" s="732">
        <v>4</v>
      </c>
      <c r="K6" s="732"/>
      <c r="L6" s="732"/>
      <c r="M6" s="732"/>
      <c r="N6" s="732"/>
      <c r="O6" s="732"/>
      <c r="P6" s="732"/>
      <c r="Q6" s="732"/>
      <c r="R6" s="732"/>
      <c r="S6" s="732"/>
      <c r="T6" s="732"/>
    </row>
    <row r="7" spans="1:20" s="537" customFormat="1" ht="18.75">
      <c r="A7" s="732"/>
      <c r="B7" s="732"/>
      <c r="C7" s="732"/>
      <c r="D7" s="732"/>
      <c r="F7" s="763">
        <v>1</v>
      </c>
      <c r="G7" s="764" t="s">
        <v>470</v>
      </c>
      <c r="H7" s="754" t="str">
        <f>IF(dateCh="","",dateCh)</f>
        <v>28.04.2023</v>
      </c>
      <c r="I7" s="765" t="s">
        <v>471</v>
      </c>
      <c r="J7" s="582"/>
      <c r="K7" s="732"/>
      <c r="L7" s="732"/>
      <c r="M7" s="732"/>
      <c r="N7" s="732"/>
      <c r="O7" s="732"/>
      <c r="P7" s="732"/>
      <c r="Q7" s="732"/>
      <c r="R7" s="732"/>
      <c r="S7" s="732"/>
      <c r="T7" s="732"/>
    </row>
    <row r="8" spans="1:20" s="537" customFormat="1" ht="45">
      <c r="A8" s="1278">
        <v>1</v>
      </c>
      <c r="B8" s="732"/>
      <c r="C8" s="732"/>
      <c r="D8" s="732"/>
      <c r="F8" s="763" t="str">
        <f>"2." &amp;mergeValue(A8)</f>
        <v>2.1</v>
      </c>
      <c r="G8" s="764" t="s">
        <v>472</v>
      </c>
      <c r="H8" s="754"/>
      <c r="I8" s="765" t="s">
        <v>565</v>
      </c>
      <c r="J8" s="582"/>
      <c r="K8" s="732"/>
      <c r="L8" s="732"/>
      <c r="M8" s="732"/>
      <c r="N8" s="732"/>
      <c r="O8" s="732"/>
      <c r="P8" s="732"/>
      <c r="Q8" s="732"/>
      <c r="R8" s="732"/>
      <c r="S8" s="732"/>
      <c r="T8" s="732"/>
    </row>
    <row r="9" spans="1:20" s="537" customFormat="1" ht="22.5">
      <c r="A9" s="1278"/>
      <c r="B9" s="732"/>
      <c r="C9" s="732"/>
      <c r="D9" s="732"/>
      <c r="F9" s="763" t="str">
        <f>"3." &amp;mergeValue(A9)</f>
        <v>3.1</v>
      </c>
      <c r="G9" s="764" t="s">
        <v>473</v>
      </c>
      <c r="H9" s="754"/>
      <c r="I9" s="765" t="s">
        <v>563</v>
      </c>
      <c r="J9" s="582"/>
      <c r="K9" s="732"/>
      <c r="L9" s="732"/>
      <c r="M9" s="732"/>
      <c r="N9" s="732"/>
      <c r="O9" s="732"/>
      <c r="P9" s="732"/>
      <c r="Q9" s="732"/>
      <c r="R9" s="732"/>
      <c r="S9" s="732"/>
      <c r="T9" s="732"/>
    </row>
    <row r="10" spans="1:20" s="537" customFormat="1" ht="22.5">
      <c r="A10" s="1278"/>
      <c r="B10" s="732"/>
      <c r="C10" s="732"/>
      <c r="D10" s="732"/>
      <c r="F10" s="763" t="str">
        <f>"4."&amp;mergeValue(A10)</f>
        <v>4.1</v>
      </c>
      <c r="G10" s="764" t="s">
        <v>474</v>
      </c>
      <c r="H10" s="751" t="s">
        <v>448</v>
      </c>
      <c r="I10" s="765"/>
      <c r="J10" s="582"/>
      <c r="K10" s="732"/>
      <c r="L10" s="732"/>
      <c r="M10" s="732"/>
      <c r="N10" s="732"/>
      <c r="O10" s="732"/>
      <c r="P10" s="732"/>
      <c r="Q10" s="732"/>
      <c r="R10" s="732"/>
      <c r="S10" s="732"/>
      <c r="T10" s="732"/>
    </row>
    <row r="11" spans="1:20" s="537" customFormat="1" ht="18.75">
      <c r="A11" s="1278"/>
      <c r="B11" s="1278">
        <v>1</v>
      </c>
      <c r="C11" s="738"/>
      <c r="D11" s="738"/>
      <c r="F11" s="763" t="str">
        <f>"4."&amp;mergeValue(A11) &amp;"."&amp;mergeValue(B11)</f>
        <v>4.1.1</v>
      </c>
      <c r="G11" s="776" t="s">
        <v>567</v>
      </c>
      <c r="H11" s="754" t="str">
        <f>IF(region_name="","",region_name)</f>
        <v>Мурманская область</v>
      </c>
      <c r="I11" s="765" t="s">
        <v>477</v>
      </c>
      <c r="J11" s="582"/>
      <c r="K11" s="732"/>
      <c r="L11" s="732"/>
      <c r="M11" s="732"/>
      <c r="N11" s="732"/>
      <c r="O11" s="732"/>
      <c r="P11" s="732"/>
      <c r="Q11" s="732"/>
      <c r="R11" s="732"/>
      <c r="S11" s="732"/>
      <c r="T11" s="732"/>
    </row>
    <row r="12" spans="1:20" s="537" customFormat="1" ht="22.5">
      <c r="A12" s="1278"/>
      <c r="B12" s="1278"/>
      <c r="C12" s="1278">
        <v>1</v>
      </c>
      <c r="D12" s="738"/>
      <c r="F12" s="763" t="str">
        <f>"4."&amp;mergeValue(A12) &amp;"."&amp;mergeValue(B12)&amp;"."&amp;mergeValue(C12)</f>
        <v>4.1.1.1</v>
      </c>
      <c r="G12" s="766" t="s">
        <v>475</v>
      </c>
      <c r="H12" s="754"/>
      <c r="I12" s="765" t="s">
        <v>478</v>
      </c>
      <c r="J12" s="582"/>
      <c r="K12" s="732"/>
      <c r="L12" s="732"/>
      <c r="M12" s="732"/>
      <c r="N12" s="732"/>
      <c r="O12" s="732"/>
      <c r="P12" s="732"/>
      <c r="Q12" s="732"/>
      <c r="R12" s="732"/>
      <c r="S12" s="732"/>
      <c r="T12" s="732"/>
    </row>
    <row r="13" spans="1:20" s="537" customFormat="1" ht="39" customHeight="1">
      <c r="A13" s="1278"/>
      <c r="B13" s="1278"/>
      <c r="C13" s="1278"/>
      <c r="D13" s="738">
        <v>1</v>
      </c>
      <c r="F13" s="763" t="str">
        <f>"4."&amp;mergeValue(A13) &amp;"."&amp;mergeValue(B13)&amp;"."&amp;mergeValue(C13)&amp;"."&amp;mergeValue(D13)</f>
        <v>4.1.1.1.1</v>
      </c>
      <c r="G13" s="767" t="s">
        <v>476</v>
      </c>
      <c r="H13" s="754"/>
      <c r="I13" s="1319" t="s">
        <v>566</v>
      </c>
      <c r="J13" s="582"/>
      <c r="K13" s="732"/>
      <c r="L13" s="732"/>
      <c r="M13" s="732"/>
      <c r="N13" s="732"/>
      <c r="O13" s="732"/>
      <c r="P13" s="732"/>
      <c r="Q13" s="732"/>
      <c r="R13" s="732"/>
      <c r="S13" s="732"/>
      <c r="T13" s="732"/>
    </row>
    <row r="14" spans="1:20" s="537" customFormat="1" ht="18.75">
      <c r="A14" s="1278"/>
      <c r="B14" s="1278"/>
      <c r="C14" s="1278"/>
      <c r="D14" s="738"/>
      <c r="F14" s="768"/>
      <c r="G14" s="720" t="s">
        <v>4</v>
      </c>
      <c r="H14" s="591"/>
      <c r="I14" s="1319"/>
      <c r="J14" s="582"/>
      <c r="K14" s="732"/>
      <c r="L14" s="732"/>
      <c r="M14" s="732"/>
      <c r="N14" s="732"/>
      <c r="O14" s="732"/>
      <c r="P14" s="732"/>
      <c r="Q14" s="732"/>
      <c r="R14" s="732"/>
      <c r="S14" s="732"/>
      <c r="T14" s="732"/>
    </row>
    <row r="15" spans="1:20" s="537" customFormat="1" ht="18.75">
      <c r="A15" s="1278"/>
      <c r="B15" s="1278"/>
      <c r="C15" s="738"/>
      <c r="D15" s="738"/>
      <c r="F15" s="601"/>
      <c r="G15" s="544" t="s">
        <v>400</v>
      </c>
      <c r="H15" s="602"/>
      <c r="I15" s="603"/>
      <c r="J15" s="582"/>
      <c r="K15" s="732"/>
      <c r="L15" s="732"/>
      <c r="M15" s="732"/>
      <c r="N15" s="732"/>
      <c r="O15" s="732"/>
      <c r="P15" s="732"/>
      <c r="Q15" s="732"/>
      <c r="R15" s="732"/>
      <c r="S15" s="732"/>
      <c r="T15" s="732"/>
    </row>
    <row r="16" spans="1:20" s="537" customFormat="1" ht="18.75">
      <c r="A16" s="1278"/>
      <c r="B16" s="732"/>
      <c r="C16" s="732"/>
      <c r="D16" s="732"/>
      <c r="F16" s="768"/>
      <c r="G16" s="694" t="s">
        <v>482</v>
      </c>
      <c r="H16" s="769"/>
      <c r="I16" s="770"/>
      <c r="J16" s="582"/>
      <c r="K16" s="732"/>
      <c r="L16" s="732"/>
      <c r="M16" s="732"/>
      <c r="N16" s="732"/>
      <c r="O16" s="732"/>
      <c r="P16" s="732"/>
      <c r="Q16" s="732"/>
      <c r="R16" s="732"/>
      <c r="S16" s="732"/>
      <c r="T16" s="732"/>
    </row>
    <row r="17" spans="1:20" s="537" customFormat="1" ht="18.75">
      <c r="A17" s="732"/>
      <c r="B17" s="732"/>
      <c r="C17" s="732"/>
      <c r="D17" s="732"/>
      <c r="F17" s="768"/>
      <c r="G17" s="697" t="s">
        <v>481</v>
      </c>
      <c r="H17" s="769"/>
      <c r="I17" s="770"/>
      <c r="J17" s="582"/>
      <c r="K17" s="732"/>
      <c r="L17" s="732"/>
      <c r="M17" s="732"/>
      <c r="N17" s="732"/>
      <c r="O17" s="732"/>
      <c r="P17" s="732"/>
      <c r="Q17" s="732"/>
      <c r="R17" s="732"/>
      <c r="S17" s="732"/>
      <c r="T17" s="732"/>
    </row>
    <row r="18" spans="1:20" s="733" customFormat="1" ht="3" customHeight="1">
      <c r="A18" s="734"/>
      <c r="B18" s="734"/>
      <c r="C18" s="734"/>
      <c r="D18" s="734"/>
      <c r="F18" s="592"/>
      <c r="G18" s="593"/>
      <c r="H18" s="594"/>
      <c r="I18" s="595"/>
      <c r="J18" s="734"/>
      <c r="K18" s="734"/>
      <c r="L18" s="734"/>
      <c r="M18" s="734"/>
      <c r="N18" s="734"/>
      <c r="O18" s="734"/>
      <c r="P18" s="734"/>
      <c r="Q18" s="734"/>
      <c r="R18" s="734"/>
      <c r="S18" s="734"/>
      <c r="T18" s="734"/>
    </row>
    <row r="19" spans="1:20" s="733" customFormat="1" ht="15" customHeight="1">
      <c r="A19" s="734"/>
      <c r="B19" s="734"/>
      <c r="C19" s="734"/>
      <c r="D19" s="734"/>
      <c r="F19" s="771"/>
      <c r="G19" s="1273" t="s">
        <v>568</v>
      </c>
      <c r="H19" s="1273"/>
      <c r="I19" s="772"/>
      <c r="J19" s="734"/>
      <c r="K19" s="734"/>
      <c r="L19" s="734"/>
      <c r="M19" s="734"/>
      <c r="N19" s="734"/>
      <c r="O19" s="734"/>
      <c r="P19" s="734"/>
      <c r="Q19" s="734"/>
      <c r="R19" s="734"/>
      <c r="S19" s="734"/>
      <c r="T19" s="73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757" hidden="1" customWidth="1"/>
    <col min="7" max="8" width="9.140625" style="756" hidden="1" customWidth="1"/>
    <col min="9" max="9" width="3.7109375" style="651" customWidth="1"/>
    <col min="10" max="11" width="3.7109375" style="758" customWidth="1"/>
    <col min="12" max="12" width="12.7109375" style="749" customWidth="1"/>
    <col min="13" max="13" width="44.7109375" style="749" customWidth="1"/>
    <col min="14" max="14" width="1.7109375" style="749" hidden="1" customWidth="1"/>
    <col min="15" max="17" width="23.7109375" style="749" hidden="1" customWidth="1"/>
    <col min="18" max="18" width="11.7109375" style="749" customWidth="1"/>
    <col min="19" max="19" width="3.7109375" style="749" customWidth="1"/>
    <col min="20" max="20" width="11.7109375" style="749" customWidth="1"/>
    <col min="21" max="21" width="8.5703125" style="749" hidden="1" customWidth="1"/>
    <col min="22" max="22" width="4.7109375" style="749" customWidth="1"/>
    <col min="23" max="23" width="115.7109375" style="749" customWidth="1"/>
    <col min="24" max="25" width="10.5703125" style="757"/>
    <col min="26" max="26" width="11.140625" style="757" customWidth="1"/>
    <col min="27" max="34" width="10.5703125" style="757"/>
    <col min="35" max="256" width="10.5703125" style="749"/>
    <col min="257" max="264" width="0" style="749" hidden="1" customWidth="1"/>
    <col min="265" max="265" width="3.7109375" style="749" customWidth="1"/>
    <col min="266" max="266" width="3.85546875" style="749" customWidth="1"/>
    <col min="267" max="267" width="3.7109375" style="749" customWidth="1"/>
    <col min="268" max="268" width="12.7109375" style="749" customWidth="1"/>
    <col min="269" max="269" width="52.7109375" style="749" customWidth="1"/>
    <col min="270" max="273" width="0" style="749" hidden="1" customWidth="1"/>
    <col min="274" max="274" width="12.28515625" style="749" customWidth="1"/>
    <col min="275" max="275" width="6.42578125" style="749" customWidth="1"/>
    <col min="276" max="276" width="12.28515625" style="749" customWidth="1"/>
    <col min="277" max="277" width="0" style="749" hidden="1" customWidth="1"/>
    <col min="278" max="278" width="3.7109375" style="749" customWidth="1"/>
    <col min="279" max="279" width="11.140625" style="749" bestFit="1" customWidth="1"/>
    <col min="280" max="281" width="10.5703125" style="749"/>
    <col min="282" max="282" width="11.140625" style="749" customWidth="1"/>
    <col min="283" max="512" width="10.5703125" style="749"/>
    <col min="513" max="520" width="0" style="749" hidden="1" customWidth="1"/>
    <col min="521" max="521" width="3.7109375" style="749" customWidth="1"/>
    <col min="522" max="522" width="3.85546875" style="749" customWidth="1"/>
    <col min="523" max="523" width="3.7109375" style="749" customWidth="1"/>
    <col min="524" max="524" width="12.7109375" style="749" customWidth="1"/>
    <col min="525" max="525" width="52.7109375" style="749" customWidth="1"/>
    <col min="526" max="529" width="0" style="749" hidden="1" customWidth="1"/>
    <col min="530" max="530" width="12.28515625" style="749" customWidth="1"/>
    <col min="531" max="531" width="6.42578125" style="749" customWidth="1"/>
    <col min="532" max="532" width="12.28515625" style="749" customWidth="1"/>
    <col min="533" max="533" width="0" style="749" hidden="1" customWidth="1"/>
    <col min="534" max="534" width="3.7109375" style="749" customWidth="1"/>
    <col min="535" max="535" width="11.140625" style="749" bestFit="1" customWidth="1"/>
    <col min="536" max="537" width="10.5703125" style="749"/>
    <col min="538" max="538" width="11.140625" style="749" customWidth="1"/>
    <col min="539" max="768" width="10.5703125" style="749"/>
    <col min="769" max="776" width="0" style="749" hidden="1" customWidth="1"/>
    <col min="777" max="777" width="3.7109375" style="749" customWidth="1"/>
    <col min="778" max="778" width="3.85546875" style="749" customWidth="1"/>
    <col min="779" max="779" width="3.7109375" style="749" customWidth="1"/>
    <col min="780" max="780" width="12.7109375" style="749" customWidth="1"/>
    <col min="781" max="781" width="52.7109375" style="749" customWidth="1"/>
    <col min="782" max="785" width="0" style="749" hidden="1" customWidth="1"/>
    <col min="786" max="786" width="12.28515625" style="749" customWidth="1"/>
    <col min="787" max="787" width="6.42578125" style="749" customWidth="1"/>
    <col min="788" max="788" width="12.28515625" style="749" customWidth="1"/>
    <col min="789" max="789" width="0" style="749" hidden="1" customWidth="1"/>
    <col min="790" max="790" width="3.7109375" style="749" customWidth="1"/>
    <col min="791" max="791" width="11.140625" style="749" bestFit="1" customWidth="1"/>
    <col min="792" max="793" width="10.5703125" style="749"/>
    <col min="794" max="794" width="11.140625" style="749" customWidth="1"/>
    <col min="795" max="1024" width="10.5703125" style="749"/>
    <col min="1025" max="1032" width="0" style="749" hidden="1" customWidth="1"/>
    <col min="1033" max="1033" width="3.7109375" style="749" customWidth="1"/>
    <col min="1034" max="1034" width="3.85546875" style="749" customWidth="1"/>
    <col min="1035" max="1035" width="3.7109375" style="749" customWidth="1"/>
    <col min="1036" max="1036" width="12.7109375" style="749" customWidth="1"/>
    <col min="1037" max="1037" width="52.7109375" style="749" customWidth="1"/>
    <col min="1038" max="1041" width="0" style="749" hidden="1" customWidth="1"/>
    <col min="1042" max="1042" width="12.28515625" style="749" customWidth="1"/>
    <col min="1043" max="1043" width="6.42578125" style="749" customWidth="1"/>
    <col min="1044" max="1044" width="12.28515625" style="749" customWidth="1"/>
    <col min="1045" max="1045" width="0" style="749" hidden="1" customWidth="1"/>
    <col min="1046" max="1046" width="3.7109375" style="749" customWidth="1"/>
    <col min="1047" max="1047" width="11.140625" style="749" bestFit="1" customWidth="1"/>
    <col min="1048" max="1049" width="10.5703125" style="749"/>
    <col min="1050" max="1050" width="11.140625" style="749" customWidth="1"/>
    <col min="1051" max="1280" width="10.5703125" style="749"/>
    <col min="1281" max="1288" width="0" style="749" hidden="1" customWidth="1"/>
    <col min="1289" max="1289" width="3.7109375" style="749" customWidth="1"/>
    <col min="1290" max="1290" width="3.85546875" style="749" customWidth="1"/>
    <col min="1291" max="1291" width="3.7109375" style="749" customWidth="1"/>
    <col min="1292" max="1292" width="12.7109375" style="749" customWidth="1"/>
    <col min="1293" max="1293" width="52.7109375" style="749" customWidth="1"/>
    <col min="1294" max="1297" width="0" style="749" hidden="1" customWidth="1"/>
    <col min="1298" max="1298" width="12.28515625" style="749" customWidth="1"/>
    <col min="1299" max="1299" width="6.42578125" style="749" customWidth="1"/>
    <col min="1300" max="1300" width="12.28515625" style="749" customWidth="1"/>
    <col min="1301" max="1301" width="0" style="749" hidden="1" customWidth="1"/>
    <col min="1302" max="1302" width="3.7109375" style="749" customWidth="1"/>
    <col min="1303" max="1303" width="11.140625" style="749" bestFit="1" customWidth="1"/>
    <col min="1304" max="1305" width="10.5703125" style="749"/>
    <col min="1306" max="1306" width="11.140625" style="749" customWidth="1"/>
    <col min="1307" max="1536" width="10.5703125" style="749"/>
    <col min="1537" max="1544" width="0" style="749" hidden="1" customWidth="1"/>
    <col min="1545" max="1545" width="3.7109375" style="749" customWidth="1"/>
    <col min="1546" max="1546" width="3.85546875" style="749" customWidth="1"/>
    <col min="1547" max="1547" width="3.7109375" style="749" customWidth="1"/>
    <col min="1548" max="1548" width="12.7109375" style="749" customWidth="1"/>
    <col min="1549" max="1549" width="52.7109375" style="749" customWidth="1"/>
    <col min="1550" max="1553" width="0" style="749" hidden="1" customWidth="1"/>
    <col min="1554" max="1554" width="12.28515625" style="749" customWidth="1"/>
    <col min="1555" max="1555" width="6.42578125" style="749" customWidth="1"/>
    <col min="1556" max="1556" width="12.28515625" style="749" customWidth="1"/>
    <col min="1557" max="1557" width="0" style="749" hidden="1" customWidth="1"/>
    <col min="1558" max="1558" width="3.7109375" style="749" customWidth="1"/>
    <col min="1559" max="1559" width="11.140625" style="749" bestFit="1" customWidth="1"/>
    <col min="1560" max="1561" width="10.5703125" style="749"/>
    <col min="1562" max="1562" width="11.140625" style="749" customWidth="1"/>
    <col min="1563" max="1792" width="10.5703125" style="749"/>
    <col min="1793" max="1800" width="0" style="749" hidden="1" customWidth="1"/>
    <col min="1801" max="1801" width="3.7109375" style="749" customWidth="1"/>
    <col min="1802" max="1802" width="3.85546875" style="749" customWidth="1"/>
    <col min="1803" max="1803" width="3.7109375" style="749" customWidth="1"/>
    <col min="1804" max="1804" width="12.7109375" style="749" customWidth="1"/>
    <col min="1805" max="1805" width="52.7109375" style="749" customWidth="1"/>
    <col min="1806" max="1809" width="0" style="749" hidden="1" customWidth="1"/>
    <col min="1810" max="1810" width="12.28515625" style="749" customWidth="1"/>
    <col min="1811" max="1811" width="6.42578125" style="749" customWidth="1"/>
    <col min="1812" max="1812" width="12.28515625" style="749" customWidth="1"/>
    <col min="1813" max="1813" width="0" style="749" hidden="1" customWidth="1"/>
    <col min="1814" max="1814" width="3.7109375" style="749" customWidth="1"/>
    <col min="1815" max="1815" width="11.140625" style="749" bestFit="1" customWidth="1"/>
    <col min="1816" max="1817" width="10.5703125" style="749"/>
    <col min="1818" max="1818" width="11.140625" style="749" customWidth="1"/>
    <col min="1819" max="2048" width="10.5703125" style="749"/>
    <col min="2049" max="2056" width="0" style="749" hidden="1" customWidth="1"/>
    <col min="2057" max="2057" width="3.7109375" style="749" customWidth="1"/>
    <col min="2058" max="2058" width="3.85546875" style="749" customWidth="1"/>
    <col min="2059" max="2059" width="3.7109375" style="749" customWidth="1"/>
    <col min="2060" max="2060" width="12.7109375" style="749" customWidth="1"/>
    <col min="2061" max="2061" width="52.7109375" style="749" customWidth="1"/>
    <col min="2062" max="2065" width="0" style="749" hidden="1" customWidth="1"/>
    <col min="2066" max="2066" width="12.28515625" style="749" customWidth="1"/>
    <col min="2067" max="2067" width="6.42578125" style="749" customWidth="1"/>
    <col min="2068" max="2068" width="12.28515625" style="749" customWidth="1"/>
    <col min="2069" max="2069" width="0" style="749" hidden="1" customWidth="1"/>
    <col min="2070" max="2070" width="3.7109375" style="749" customWidth="1"/>
    <col min="2071" max="2071" width="11.140625" style="749" bestFit="1" customWidth="1"/>
    <col min="2072" max="2073" width="10.5703125" style="749"/>
    <col min="2074" max="2074" width="11.140625" style="749" customWidth="1"/>
    <col min="2075" max="2304" width="10.5703125" style="749"/>
    <col min="2305" max="2312" width="0" style="749" hidden="1" customWidth="1"/>
    <col min="2313" max="2313" width="3.7109375" style="749" customWidth="1"/>
    <col min="2314" max="2314" width="3.85546875" style="749" customWidth="1"/>
    <col min="2315" max="2315" width="3.7109375" style="749" customWidth="1"/>
    <col min="2316" max="2316" width="12.7109375" style="749" customWidth="1"/>
    <col min="2317" max="2317" width="52.7109375" style="749" customWidth="1"/>
    <col min="2318" max="2321" width="0" style="749" hidden="1" customWidth="1"/>
    <col min="2322" max="2322" width="12.28515625" style="749" customWidth="1"/>
    <col min="2323" max="2323" width="6.42578125" style="749" customWidth="1"/>
    <col min="2324" max="2324" width="12.28515625" style="749" customWidth="1"/>
    <col min="2325" max="2325" width="0" style="749" hidden="1" customWidth="1"/>
    <col min="2326" max="2326" width="3.7109375" style="749" customWidth="1"/>
    <col min="2327" max="2327" width="11.140625" style="749" bestFit="1" customWidth="1"/>
    <col min="2328" max="2329" width="10.5703125" style="749"/>
    <col min="2330" max="2330" width="11.140625" style="749" customWidth="1"/>
    <col min="2331" max="2560" width="10.5703125" style="749"/>
    <col min="2561" max="2568" width="0" style="749" hidden="1" customWidth="1"/>
    <col min="2569" max="2569" width="3.7109375" style="749" customWidth="1"/>
    <col min="2570" max="2570" width="3.85546875" style="749" customWidth="1"/>
    <col min="2571" max="2571" width="3.7109375" style="749" customWidth="1"/>
    <col min="2572" max="2572" width="12.7109375" style="749" customWidth="1"/>
    <col min="2573" max="2573" width="52.7109375" style="749" customWidth="1"/>
    <col min="2574" max="2577" width="0" style="749" hidden="1" customWidth="1"/>
    <col min="2578" max="2578" width="12.28515625" style="749" customWidth="1"/>
    <col min="2579" max="2579" width="6.42578125" style="749" customWidth="1"/>
    <col min="2580" max="2580" width="12.28515625" style="749" customWidth="1"/>
    <col min="2581" max="2581" width="0" style="749" hidden="1" customWidth="1"/>
    <col min="2582" max="2582" width="3.7109375" style="749" customWidth="1"/>
    <col min="2583" max="2583" width="11.140625" style="749" bestFit="1" customWidth="1"/>
    <col min="2584" max="2585" width="10.5703125" style="749"/>
    <col min="2586" max="2586" width="11.140625" style="749" customWidth="1"/>
    <col min="2587" max="2816" width="10.5703125" style="749"/>
    <col min="2817" max="2824" width="0" style="749" hidden="1" customWidth="1"/>
    <col min="2825" max="2825" width="3.7109375" style="749" customWidth="1"/>
    <col min="2826" max="2826" width="3.85546875" style="749" customWidth="1"/>
    <col min="2827" max="2827" width="3.7109375" style="749" customWidth="1"/>
    <col min="2828" max="2828" width="12.7109375" style="749" customWidth="1"/>
    <col min="2829" max="2829" width="52.7109375" style="749" customWidth="1"/>
    <col min="2830" max="2833" width="0" style="749" hidden="1" customWidth="1"/>
    <col min="2834" max="2834" width="12.28515625" style="749" customWidth="1"/>
    <col min="2835" max="2835" width="6.42578125" style="749" customWidth="1"/>
    <col min="2836" max="2836" width="12.28515625" style="749" customWidth="1"/>
    <col min="2837" max="2837" width="0" style="749" hidden="1" customWidth="1"/>
    <col min="2838" max="2838" width="3.7109375" style="749" customWidth="1"/>
    <col min="2839" max="2839" width="11.140625" style="749" bestFit="1" customWidth="1"/>
    <col min="2840" max="2841" width="10.5703125" style="749"/>
    <col min="2842" max="2842" width="11.140625" style="749" customWidth="1"/>
    <col min="2843" max="3072" width="10.5703125" style="749"/>
    <col min="3073" max="3080" width="0" style="749" hidden="1" customWidth="1"/>
    <col min="3081" max="3081" width="3.7109375" style="749" customWidth="1"/>
    <col min="3082" max="3082" width="3.85546875" style="749" customWidth="1"/>
    <col min="3083" max="3083" width="3.7109375" style="749" customWidth="1"/>
    <col min="3084" max="3084" width="12.7109375" style="749" customWidth="1"/>
    <col min="3085" max="3085" width="52.7109375" style="749" customWidth="1"/>
    <col min="3086" max="3089" width="0" style="749" hidden="1" customWidth="1"/>
    <col min="3090" max="3090" width="12.28515625" style="749" customWidth="1"/>
    <col min="3091" max="3091" width="6.42578125" style="749" customWidth="1"/>
    <col min="3092" max="3092" width="12.28515625" style="749" customWidth="1"/>
    <col min="3093" max="3093" width="0" style="749" hidden="1" customWidth="1"/>
    <col min="3094" max="3094" width="3.7109375" style="749" customWidth="1"/>
    <col min="3095" max="3095" width="11.140625" style="749" bestFit="1" customWidth="1"/>
    <col min="3096" max="3097" width="10.5703125" style="749"/>
    <col min="3098" max="3098" width="11.140625" style="749" customWidth="1"/>
    <col min="3099" max="3328" width="10.5703125" style="749"/>
    <col min="3329" max="3336" width="0" style="749" hidden="1" customWidth="1"/>
    <col min="3337" max="3337" width="3.7109375" style="749" customWidth="1"/>
    <col min="3338" max="3338" width="3.85546875" style="749" customWidth="1"/>
    <col min="3339" max="3339" width="3.7109375" style="749" customWidth="1"/>
    <col min="3340" max="3340" width="12.7109375" style="749" customWidth="1"/>
    <col min="3341" max="3341" width="52.7109375" style="749" customWidth="1"/>
    <col min="3342" max="3345" width="0" style="749" hidden="1" customWidth="1"/>
    <col min="3346" max="3346" width="12.28515625" style="749" customWidth="1"/>
    <col min="3347" max="3347" width="6.42578125" style="749" customWidth="1"/>
    <col min="3348" max="3348" width="12.28515625" style="749" customWidth="1"/>
    <col min="3349" max="3349" width="0" style="749" hidden="1" customWidth="1"/>
    <col min="3350" max="3350" width="3.7109375" style="749" customWidth="1"/>
    <col min="3351" max="3351" width="11.140625" style="749" bestFit="1" customWidth="1"/>
    <col min="3352" max="3353" width="10.5703125" style="749"/>
    <col min="3354" max="3354" width="11.140625" style="749" customWidth="1"/>
    <col min="3355" max="3584" width="10.5703125" style="749"/>
    <col min="3585" max="3592" width="0" style="749" hidden="1" customWidth="1"/>
    <col min="3593" max="3593" width="3.7109375" style="749" customWidth="1"/>
    <col min="3594" max="3594" width="3.85546875" style="749" customWidth="1"/>
    <col min="3595" max="3595" width="3.7109375" style="749" customWidth="1"/>
    <col min="3596" max="3596" width="12.7109375" style="749" customWidth="1"/>
    <col min="3597" max="3597" width="52.7109375" style="749" customWidth="1"/>
    <col min="3598" max="3601" width="0" style="749" hidden="1" customWidth="1"/>
    <col min="3602" max="3602" width="12.28515625" style="749" customWidth="1"/>
    <col min="3603" max="3603" width="6.42578125" style="749" customWidth="1"/>
    <col min="3604" max="3604" width="12.28515625" style="749" customWidth="1"/>
    <col min="3605" max="3605" width="0" style="749" hidden="1" customWidth="1"/>
    <col min="3606" max="3606" width="3.7109375" style="749" customWidth="1"/>
    <col min="3607" max="3607" width="11.140625" style="749" bestFit="1" customWidth="1"/>
    <col min="3608" max="3609" width="10.5703125" style="749"/>
    <col min="3610" max="3610" width="11.140625" style="749" customWidth="1"/>
    <col min="3611" max="3840" width="10.5703125" style="749"/>
    <col min="3841" max="3848" width="0" style="749" hidden="1" customWidth="1"/>
    <col min="3849" max="3849" width="3.7109375" style="749" customWidth="1"/>
    <col min="3850" max="3850" width="3.85546875" style="749" customWidth="1"/>
    <col min="3851" max="3851" width="3.7109375" style="749" customWidth="1"/>
    <col min="3852" max="3852" width="12.7109375" style="749" customWidth="1"/>
    <col min="3853" max="3853" width="52.7109375" style="749" customWidth="1"/>
    <col min="3854" max="3857" width="0" style="749" hidden="1" customWidth="1"/>
    <col min="3858" max="3858" width="12.28515625" style="749" customWidth="1"/>
    <col min="3859" max="3859" width="6.42578125" style="749" customWidth="1"/>
    <col min="3860" max="3860" width="12.28515625" style="749" customWidth="1"/>
    <col min="3861" max="3861" width="0" style="749" hidden="1" customWidth="1"/>
    <col min="3862" max="3862" width="3.7109375" style="749" customWidth="1"/>
    <col min="3863" max="3863" width="11.140625" style="749" bestFit="1" customWidth="1"/>
    <col min="3864" max="3865" width="10.5703125" style="749"/>
    <col min="3866" max="3866" width="11.140625" style="749" customWidth="1"/>
    <col min="3867" max="4096" width="10.5703125" style="749"/>
    <col min="4097" max="4104" width="0" style="749" hidden="1" customWidth="1"/>
    <col min="4105" max="4105" width="3.7109375" style="749" customWidth="1"/>
    <col min="4106" max="4106" width="3.85546875" style="749" customWidth="1"/>
    <col min="4107" max="4107" width="3.7109375" style="749" customWidth="1"/>
    <col min="4108" max="4108" width="12.7109375" style="749" customWidth="1"/>
    <col min="4109" max="4109" width="52.7109375" style="749" customWidth="1"/>
    <col min="4110" max="4113" width="0" style="749" hidden="1" customWidth="1"/>
    <col min="4114" max="4114" width="12.28515625" style="749" customWidth="1"/>
    <col min="4115" max="4115" width="6.42578125" style="749" customWidth="1"/>
    <col min="4116" max="4116" width="12.28515625" style="749" customWidth="1"/>
    <col min="4117" max="4117" width="0" style="749" hidden="1" customWidth="1"/>
    <col min="4118" max="4118" width="3.7109375" style="749" customWidth="1"/>
    <col min="4119" max="4119" width="11.140625" style="749" bestFit="1" customWidth="1"/>
    <col min="4120" max="4121" width="10.5703125" style="749"/>
    <col min="4122" max="4122" width="11.140625" style="749" customWidth="1"/>
    <col min="4123" max="4352" width="10.5703125" style="749"/>
    <col min="4353" max="4360" width="0" style="749" hidden="1" customWidth="1"/>
    <col min="4361" max="4361" width="3.7109375" style="749" customWidth="1"/>
    <col min="4362" max="4362" width="3.85546875" style="749" customWidth="1"/>
    <col min="4363" max="4363" width="3.7109375" style="749" customWidth="1"/>
    <col min="4364" max="4364" width="12.7109375" style="749" customWidth="1"/>
    <col min="4365" max="4365" width="52.7109375" style="749" customWidth="1"/>
    <col min="4366" max="4369" width="0" style="749" hidden="1" customWidth="1"/>
    <col min="4370" max="4370" width="12.28515625" style="749" customWidth="1"/>
    <col min="4371" max="4371" width="6.42578125" style="749" customWidth="1"/>
    <col min="4372" max="4372" width="12.28515625" style="749" customWidth="1"/>
    <col min="4373" max="4373" width="0" style="749" hidden="1" customWidth="1"/>
    <col min="4374" max="4374" width="3.7109375" style="749" customWidth="1"/>
    <col min="4375" max="4375" width="11.140625" style="749" bestFit="1" customWidth="1"/>
    <col min="4376" max="4377" width="10.5703125" style="749"/>
    <col min="4378" max="4378" width="11.140625" style="749" customWidth="1"/>
    <col min="4379" max="4608" width="10.5703125" style="749"/>
    <col min="4609" max="4616" width="0" style="749" hidden="1" customWidth="1"/>
    <col min="4617" max="4617" width="3.7109375" style="749" customWidth="1"/>
    <col min="4618" max="4618" width="3.85546875" style="749" customWidth="1"/>
    <col min="4619" max="4619" width="3.7109375" style="749" customWidth="1"/>
    <col min="4620" max="4620" width="12.7109375" style="749" customWidth="1"/>
    <col min="4621" max="4621" width="52.7109375" style="749" customWidth="1"/>
    <col min="4622" max="4625" width="0" style="749" hidden="1" customWidth="1"/>
    <col min="4626" max="4626" width="12.28515625" style="749" customWidth="1"/>
    <col min="4627" max="4627" width="6.42578125" style="749" customWidth="1"/>
    <col min="4628" max="4628" width="12.28515625" style="749" customWidth="1"/>
    <col min="4629" max="4629" width="0" style="749" hidden="1" customWidth="1"/>
    <col min="4630" max="4630" width="3.7109375" style="749" customWidth="1"/>
    <col min="4631" max="4631" width="11.140625" style="749" bestFit="1" customWidth="1"/>
    <col min="4632" max="4633" width="10.5703125" style="749"/>
    <col min="4634" max="4634" width="11.140625" style="749" customWidth="1"/>
    <col min="4635" max="4864" width="10.5703125" style="749"/>
    <col min="4865" max="4872" width="0" style="749" hidden="1" customWidth="1"/>
    <col min="4873" max="4873" width="3.7109375" style="749" customWidth="1"/>
    <col min="4874" max="4874" width="3.85546875" style="749" customWidth="1"/>
    <col min="4875" max="4875" width="3.7109375" style="749" customWidth="1"/>
    <col min="4876" max="4876" width="12.7109375" style="749" customWidth="1"/>
    <col min="4877" max="4877" width="52.7109375" style="749" customWidth="1"/>
    <col min="4878" max="4881" width="0" style="749" hidden="1" customWidth="1"/>
    <col min="4882" max="4882" width="12.28515625" style="749" customWidth="1"/>
    <col min="4883" max="4883" width="6.42578125" style="749" customWidth="1"/>
    <col min="4884" max="4884" width="12.28515625" style="749" customWidth="1"/>
    <col min="4885" max="4885" width="0" style="749" hidden="1" customWidth="1"/>
    <col min="4886" max="4886" width="3.7109375" style="749" customWidth="1"/>
    <col min="4887" max="4887" width="11.140625" style="749" bestFit="1" customWidth="1"/>
    <col min="4888" max="4889" width="10.5703125" style="749"/>
    <col min="4890" max="4890" width="11.140625" style="749" customWidth="1"/>
    <col min="4891" max="5120" width="10.5703125" style="749"/>
    <col min="5121" max="5128" width="0" style="749" hidden="1" customWidth="1"/>
    <col min="5129" max="5129" width="3.7109375" style="749" customWidth="1"/>
    <col min="5130" max="5130" width="3.85546875" style="749" customWidth="1"/>
    <col min="5131" max="5131" width="3.7109375" style="749" customWidth="1"/>
    <col min="5132" max="5132" width="12.7109375" style="749" customWidth="1"/>
    <col min="5133" max="5133" width="52.7109375" style="749" customWidth="1"/>
    <col min="5134" max="5137" width="0" style="749" hidden="1" customWidth="1"/>
    <col min="5138" max="5138" width="12.28515625" style="749" customWidth="1"/>
    <col min="5139" max="5139" width="6.42578125" style="749" customWidth="1"/>
    <col min="5140" max="5140" width="12.28515625" style="749" customWidth="1"/>
    <col min="5141" max="5141" width="0" style="749" hidden="1" customWidth="1"/>
    <col min="5142" max="5142" width="3.7109375" style="749" customWidth="1"/>
    <col min="5143" max="5143" width="11.140625" style="749" bestFit="1" customWidth="1"/>
    <col min="5144" max="5145" width="10.5703125" style="749"/>
    <col min="5146" max="5146" width="11.140625" style="749" customWidth="1"/>
    <col min="5147" max="5376" width="10.5703125" style="749"/>
    <col min="5377" max="5384" width="0" style="749" hidden="1" customWidth="1"/>
    <col min="5385" max="5385" width="3.7109375" style="749" customWidth="1"/>
    <col min="5386" max="5386" width="3.85546875" style="749" customWidth="1"/>
    <col min="5387" max="5387" width="3.7109375" style="749" customWidth="1"/>
    <col min="5388" max="5388" width="12.7109375" style="749" customWidth="1"/>
    <col min="5389" max="5389" width="52.7109375" style="749" customWidth="1"/>
    <col min="5390" max="5393" width="0" style="749" hidden="1" customWidth="1"/>
    <col min="5394" max="5394" width="12.28515625" style="749" customWidth="1"/>
    <col min="5395" max="5395" width="6.42578125" style="749" customWidth="1"/>
    <col min="5396" max="5396" width="12.28515625" style="749" customWidth="1"/>
    <col min="5397" max="5397" width="0" style="749" hidden="1" customWidth="1"/>
    <col min="5398" max="5398" width="3.7109375" style="749" customWidth="1"/>
    <col min="5399" max="5399" width="11.140625" style="749" bestFit="1" customWidth="1"/>
    <col min="5400" max="5401" width="10.5703125" style="749"/>
    <col min="5402" max="5402" width="11.140625" style="749" customWidth="1"/>
    <col min="5403" max="5632" width="10.5703125" style="749"/>
    <col min="5633" max="5640" width="0" style="749" hidden="1" customWidth="1"/>
    <col min="5641" max="5641" width="3.7109375" style="749" customWidth="1"/>
    <col min="5642" max="5642" width="3.85546875" style="749" customWidth="1"/>
    <col min="5643" max="5643" width="3.7109375" style="749" customWidth="1"/>
    <col min="5644" max="5644" width="12.7109375" style="749" customWidth="1"/>
    <col min="5645" max="5645" width="52.7109375" style="749" customWidth="1"/>
    <col min="5646" max="5649" width="0" style="749" hidden="1" customWidth="1"/>
    <col min="5650" max="5650" width="12.28515625" style="749" customWidth="1"/>
    <col min="5651" max="5651" width="6.42578125" style="749" customWidth="1"/>
    <col min="5652" max="5652" width="12.28515625" style="749" customWidth="1"/>
    <col min="5653" max="5653" width="0" style="749" hidden="1" customWidth="1"/>
    <col min="5654" max="5654" width="3.7109375" style="749" customWidth="1"/>
    <col min="5655" max="5655" width="11.140625" style="749" bestFit="1" customWidth="1"/>
    <col min="5656" max="5657" width="10.5703125" style="749"/>
    <col min="5658" max="5658" width="11.140625" style="749" customWidth="1"/>
    <col min="5659" max="5888" width="10.5703125" style="749"/>
    <col min="5889" max="5896" width="0" style="749" hidden="1" customWidth="1"/>
    <col min="5897" max="5897" width="3.7109375" style="749" customWidth="1"/>
    <col min="5898" max="5898" width="3.85546875" style="749" customWidth="1"/>
    <col min="5899" max="5899" width="3.7109375" style="749" customWidth="1"/>
    <col min="5900" max="5900" width="12.7109375" style="749" customWidth="1"/>
    <col min="5901" max="5901" width="52.7109375" style="749" customWidth="1"/>
    <col min="5902" max="5905" width="0" style="749" hidden="1" customWidth="1"/>
    <col min="5906" max="5906" width="12.28515625" style="749" customWidth="1"/>
    <col min="5907" max="5907" width="6.42578125" style="749" customWidth="1"/>
    <col min="5908" max="5908" width="12.28515625" style="749" customWidth="1"/>
    <col min="5909" max="5909" width="0" style="749" hidden="1" customWidth="1"/>
    <col min="5910" max="5910" width="3.7109375" style="749" customWidth="1"/>
    <col min="5911" max="5911" width="11.140625" style="749" bestFit="1" customWidth="1"/>
    <col min="5912" max="5913" width="10.5703125" style="749"/>
    <col min="5914" max="5914" width="11.140625" style="749" customWidth="1"/>
    <col min="5915" max="6144" width="10.5703125" style="749"/>
    <col min="6145" max="6152" width="0" style="749" hidden="1" customWidth="1"/>
    <col min="6153" max="6153" width="3.7109375" style="749" customWidth="1"/>
    <col min="6154" max="6154" width="3.85546875" style="749" customWidth="1"/>
    <col min="6155" max="6155" width="3.7109375" style="749" customWidth="1"/>
    <col min="6156" max="6156" width="12.7109375" style="749" customWidth="1"/>
    <col min="6157" max="6157" width="52.7109375" style="749" customWidth="1"/>
    <col min="6158" max="6161" width="0" style="749" hidden="1" customWidth="1"/>
    <col min="6162" max="6162" width="12.28515625" style="749" customWidth="1"/>
    <col min="6163" max="6163" width="6.42578125" style="749" customWidth="1"/>
    <col min="6164" max="6164" width="12.28515625" style="749" customWidth="1"/>
    <col min="6165" max="6165" width="0" style="749" hidden="1" customWidth="1"/>
    <col min="6166" max="6166" width="3.7109375" style="749" customWidth="1"/>
    <col min="6167" max="6167" width="11.140625" style="749" bestFit="1" customWidth="1"/>
    <col min="6168" max="6169" width="10.5703125" style="749"/>
    <col min="6170" max="6170" width="11.140625" style="749" customWidth="1"/>
    <col min="6171" max="6400" width="10.5703125" style="749"/>
    <col min="6401" max="6408" width="0" style="749" hidden="1" customWidth="1"/>
    <col min="6409" max="6409" width="3.7109375" style="749" customWidth="1"/>
    <col min="6410" max="6410" width="3.85546875" style="749" customWidth="1"/>
    <col min="6411" max="6411" width="3.7109375" style="749" customWidth="1"/>
    <col min="6412" max="6412" width="12.7109375" style="749" customWidth="1"/>
    <col min="6413" max="6413" width="52.7109375" style="749" customWidth="1"/>
    <col min="6414" max="6417" width="0" style="749" hidden="1" customWidth="1"/>
    <col min="6418" max="6418" width="12.28515625" style="749" customWidth="1"/>
    <col min="6419" max="6419" width="6.42578125" style="749" customWidth="1"/>
    <col min="6420" max="6420" width="12.28515625" style="749" customWidth="1"/>
    <col min="6421" max="6421" width="0" style="749" hidden="1" customWidth="1"/>
    <col min="6422" max="6422" width="3.7109375" style="749" customWidth="1"/>
    <col min="6423" max="6423" width="11.140625" style="749" bestFit="1" customWidth="1"/>
    <col min="6424" max="6425" width="10.5703125" style="749"/>
    <col min="6426" max="6426" width="11.140625" style="749" customWidth="1"/>
    <col min="6427" max="6656" width="10.5703125" style="749"/>
    <col min="6657" max="6664" width="0" style="749" hidden="1" customWidth="1"/>
    <col min="6665" max="6665" width="3.7109375" style="749" customWidth="1"/>
    <col min="6666" max="6666" width="3.85546875" style="749" customWidth="1"/>
    <col min="6667" max="6667" width="3.7109375" style="749" customWidth="1"/>
    <col min="6668" max="6668" width="12.7109375" style="749" customWidth="1"/>
    <col min="6669" max="6669" width="52.7109375" style="749" customWidth="1"/>
    <col min="6670" max="6673" width="0" style="749" hidden="1" customWidth="1"/>
    <col min="6674" max="6674" width="12.28515625" style="749" customWidth="1"/>
    <col min="6675" max="6675" width="6.42578125" style="749" customWidth="1"/>
    <col min="6676" max="6676" width="12.28515625" style="749" customWidth="1"/>
    <col min="6677" max="6677" width="0" style="749" hidden="1" customWidth="1"/>
    <col min="6678" max="6678" width="3.7109375" style="749" customWidth="1"/>
    <col min="6679" max="6679" width="11.140625" style="749" bestFit="1" customWidth="1"/>
    <col min="6680" max="6681" width="10.5703125" style="749"/>
    <col min="6682" max="6682" width="11.140625" style="749" customWidth="1"/>
    <col min="6683" max="6912" width="10.5703125" style="749"/>
    <col min="6913" max="6920" width="0" style="749" hidden="1" customWidth="1"/>
    <col min="6921" max="6921" width="3.7109375" style="749" customWidth="1"/>
    <col min="6922" max="6922" width="3.85546875" style="749" customWidth="1"/>
    <col min="6923" max="6923" width="3.7109375" style="749" customWidth="1"/>
    <col min="6924" max="6924" width="12.7109375" style="749" customWidth="1"/>
    <col min="6925" max="6925" width="52.7109375" style="749" customWidth="1"/>
    <col min="6926" max="6929" width="0" style="749" hidden="1" customWidth="1"/>
    <col min="6930" max="6930" width="12.28515625" style="749" customWidth="1"/>
    <col min="6931" max="6931" width="6.42578125" style="749" customWidth="1"/>
    <col min="6932" max="6932" width="12.28515625" style="749" customWidth="1"/>
    <col min="6933" max="6933" width="0" style="749" hidden="1" customWidth="1"/>
    <col min="6934" max="6934" width="3.7109375" style="749" customWidth="1"/>
    <col min="6935" max="6935" width="11.140625" style="749" bestFit="1" customWidth="1"/>
    <col min="6936" max="6937" width="10.5703125" style="749"/>
    <col min="6938" max="6938" width="11.140625" style="749" customWidth="1"/>
    <col min="6939" max="7168" width="10.5703125" style="749"/>
    <col min="7169" max="7176" width="0" style="749" hidden="1" customWidth="1"/>
    <col min="7177" max="7177" width="3.7109375" style="749" customWidth="1"/>
    <col min="7178" max="7178" width="3.85546875" style="749" customWidth="1"/>
    <col min="7179" max="7179" width="3.7109375" style="749" customWidth="1"/>
    <col min="7180" max="7180" width="12.7109375" style="749" customWidth="1"/>
    <col min="7181" max="7181" width="52.7109375" style="749" customWidth="1"/>
    <col min="7182" max="7185" width="0" style="749" hidden="1" customWidth="1"/>
    <col min="7186" max="7186" width="12.28515625" style="749" customWidth="1"/>
    <col min="7187" max="7187" width="6.42578125" style="749" customWidth="1"/>
    <col min="7188" max="7188" width="12.28515625" style="749" customWidth="1"/>
    <col min="7189" max="7189" width="0" style="749" hidden="1" customWidth="1"/>
    <col min="7190" max="7190" width="3.7109375" style="749" customWidth="1"/>
    <col min="7191" max="7191" width="11.140625" style="749" bestFit="1" customWidth="1"/>
    <col min="7192" max="7193" width="10.5703125" style="749"/>
    <col min="7194" max="7194" width="11.140625" style="749" customWidth="1"/>
    <col min="7195" max="7424" width="10.5703125" style="749"/>
    <col min="7425" max="7432" width="0" style="749" hidden="1" customWidth="1"/>
    <col min="7433" max="7433" width="3.7109375" style="749" customWidth="1"/>
    <col min="7434" max="7434" width="3.85546875" style="749" customWidth="1"/>
    <col min="7435" max="7435" width="3.7109375" style="749" customWidth="1"/>
    <col min="7436" max="7436" width="12.7109375" style="749" customWidth="1"/>
    <col min="7437" max="7437" width="52.7109375" style="749" customWidth="1"/>
    <col min="7438" max="7441" width="0" style="749" hidden="1" customWidth="1"/>
    <col min="7442" max="7442" width="12.28515625" style="749" customWidth="1"/>
    <col min="7443" max="7443" width="6.42578125" style="749" customWidth="1"/>
    <col min="7444" max="7444" width="12.28515625" style="749" customWidth="1"/>
    <col min="7445" max="7445" width="0" style="749" hidden="1" customWidth="1"/>
    <col min="7446" max="7446" width="3.7109375" style="749" customWidth="1"/>
    <col min="7447" max="7447" width="11.140625" style="749" bestFit="1" customWidth="1"/>
    <col min="7448" max="7449" width="10.5703125" style="749"/>
    <col min="7450" max="7450" width="11.140625" style="749" customWidth="1"/>
    <col min="7451" max="7680" width="10.5703125" style="749"/>
    <col min="7681" max="7688" width="0" style="749" hidden="1" customWidth="1"/>
    <col min="7689" max="7689" width="3.7109375" style="749" customWidth="1"/>
    <col min="7690" max="7690" width="3.85546875" style="749" customWidth="1"/>
    <col min="7691" max="7691" width="3.7109375" style="749" customWidth="1"/>
    <col min="7692" max="7692" width="12.7109375" style="749" customWidth="1"/>
    <col min="7693" max="7693" width="52.7109375" style="749" customWidth="1"/>
    <col min="7694" max="7697" width="0" style="749" hidden="1" customWidth="1"/>
    <col min="7698" max="7698" width="12.28515625" style="749" customWidth="1"/>
    <col min="7699" max="7699" width="6.42578125" style="749" customWidth="1"/>
    <col min="7700" max="7700" width="12.28515625" style="749" customWidth="1"/>
    <col min="7701" max="7701" width="0" style="749" hidden="1" customWidth="1"/>
    <col min="7702" max="7702" width="3.7109375" style="749" customWidth="1"/>
    <col min="7703" max="7703" width="11.140625" style="749" bestFit="1" customWidth="1"/>
    <col min="7704" max="7705" width="10.5703125" style="749"/>
    <col min="7706" max="7706" width="11.140625" style="749" customWidth="1"/>
    <col min="7707" max="7936" width="10.5703125" style="749"/>
    <col min="7937" max="7944" width="0" style="749" hidden="1" customWidth="1"/>
    <col min="7945" max="7945" width="3.7109375" style="749" customWidth="1"/>
    <col min="7946" max="7946" width="3.85546875" style="749" customWidth="1"/>
    <col min="7947" max="7947" width="3.7109375" style="749" customWidth="1"/>
    <col min="7948" max="7948" width="12.7109375" style="749" customWidth="1"/>
    <col min="7949" max="7949" width="52.7109375" style="749" customWidth="1"/>
    <col min="7950" max="7953" width="0" style="749" hidden="1" customWidth="1"/>
    <col min="7954" max="7954" width="12.28515625" style="749" customWidth="1"/>
    <col min="7955" max="7955" width="6.42578125" style="749" customWidth="1"/>
    <col min="7956" max="7956" width="12.28515625" style="749" customWidth="1"/>
    <col min="7957" max="7957" width="0" style="749" hidden="1" customWidth="1"/>
    <col min="7958" max="7958" width="3.7109375" style="749" customWidth="1"/>
    <col min="7959" max="7959" width="11.140625" style="749" bestFit="1" customWidth="1"/>
    <col min="7960" max="7961" width="10.5703125" style="749"/>
    <col min="7962" max="7962" width="11.140625" style="749" customWidth="1"/>
    <col min="7963" max="8192" width="10.5703125" style="749"/>
    <col min="8193" max="8200" width="0" style="749" hidden="1" customWidth="1"/>
    <col min="8201" max="8201" width="3.7109375" style="749" customWidth="1"/>
    <col min="8202" max="8202" width="3.85546875" style="749" customWidth="1"/>
    <col min="8203" max="8203" width="3.7109375" style="749" customWidth="1"/>
    <col min="8204" max="8204" width="12.7109375" style="749" customWidth="1"/>
    <col min="8205" max="8205" width="52.7109375" style="749" customWidth="1"/>
    <col min="8206" max="8209" width="0" style="749" hidden="1" customWidth="1"/>
    <col min="8210" max="8210" width="12.28515625" style="749" customWidth="1"/>
    <col min="8211" max="8211" width="6.42578125" style="749" customWidth="1"/>
    <col min="8212" max="8212" width="12.28515625" style="749" customWidth="1"/>
    <col min="8213" max="8213" width="0" style="749" hidden="1" customWidth="1"/>
    <col min="8214" max="8214" width="3.7109375" style="749" customWidth="1"/>
    <col min="8215" max="8215" width="11.140625" style="749" bestFit="1" customWidth="1"/>
    <col min="8216" max="8217" width="10.5703125" style="749"/>
    <col min="8218" max="8218" width="11.140625" style="749" customWidth="1"/>
    <col min="8219" max="8448" width="10.5703125" style="749"/>
    <col min="8449" max="8456" width="0" style="749" hidden="1" customWidth="1"/>
    <col min="8457" max="8457" width="3.7109375" style="749" customWidth="1"/>
    <col min="8458" max="8458" width="3.85546875" style="749" customWidth="1"/>
    <col min="8459" max="8459" width="3.7109375" style="749" customWidth="1"/>
    <col min="8460" max="8460" width="12.7109375" style="749" customWidth="1"/>
    <col min="8461" max="8461" width="52.7109375" style="749" customWidth="1"/>
    <col min="8462" max="8465" width="0" style="749" hidden="1" customWidth="1"/>
    <col min="8466" max="8466" width="12.28515625" style="749" customWidth="1"/>
    <col min="8467" max="8467" width="6.42578125" style="749" customWidth="1"/>
    <col min="8468" max="8468" width="12.28515625" style="749" customWidth="1"/>
    <col min="8469" max="8469" width="0" style="749" hidden="1" customWidth="1"/>
    <col min="8470" max="8470" width="3.7109375" style="749" customWidth="1"/>
    <col min="8471" max="8471" width="11.140625" style="749" bestFit="1" customWidth="1"/>
    <col min="8472" max="8473" width="10.5703125" style="749"/>
    <col min="8474" max="8474" width="11.140625" style="749" customWidth="1"/>
    <col min="8475" max="8704" width="10.5703125" style="749"/>
    <col min="8705" max="8712" width="0" style="749" hidden="1" customWidth="1"/>
    <col min="8713" max="8713" width="3.7109375" style="749" customWidth="1"/>
    <col min="8714" max="8714" width="3.85546875" style="749" customWidth="1"/>
    <col min="8715" max="8715" width="3.7109375" style="749" customWidth="1"/>
    <col min="8716" max="8716" width="12.7109375" style="749" customWidth="1"/>
    <col min="8717" max="8717" width="52.7109375" style="749" customWidth="1"/>
    <col min="8718" max="8721" width="0" style="749" hidden="1" customWidth="1"/>
    <col min="8722" max="8722" width="12.28515625" style="749" customWidth="1"/>
    <col min="8723" max="8723" width="6.42578125" style="749" customWidth="1"/>
    <col min="8724" max="8724" width="12.28515625" style="749" customWidth="1"/>
    <col min="8725" max="8725" width="0" style="749" hidden="1" customWidth="1"/>
    <col min="8726" max="8726" width="3.7109375" style="749" customWidth="1"/>
    <col min="8727" max="8727" width="11.140625" style="749" bestFit="1" customWidth="1"/>
    <col min="8728" max="8729" width="10.5703125" style="749"/>
    <col min="8730" max="8730" width="11.140625" style="749" customWidth="1"/>
    <col min="8731" max="8960" width="10.5703125" style="749"/>
    <col min="8961" max="8968" width="0" style="749" hidden="1" customWidth="1"/>
    <col min="8969" max="8969" width="3.7109375" style="749" customWidth="1"/>
    <col min="8970" max="8970" width="3.85546875" style="749" customWidth="1"/>
    <col min="8971" max="8971" width="3.7109375" style="749" customWidth="1"/>
    <col min="8972" max="8972" width="12.7109375" style="749" customWidth="1"/>
    <col min="8973" max="8973" width="52.7109375" style="749" customWidth="1"/>
    <col min="8974" max="8977" width="0" style="749" hidden="1" customWidth="1"/>
    <col min="8978" max="8978" width="12.28515625" style="749" customWidth="1"/>
    <col min="8979" max="8979" width="6.42578125" style="749" customWidth="1"/>
    <col min="8980" max="8980" width="12.28515625" style="749" customWidth="1"/>
    <col min="8981" max="8981" width="0" style="749" hidden="1" customWidth="1"/>
    <col min="8982" max="8982" width="3.7109375" style="749" customWidth="1"/>
    <col min="8983" max="8983" width="11.140625" style="749" bestFit="1" customWidth="1"/>
    <col min="8984" max="8985" width="10.5703125" style="749"/>
    <col min="8986" max="8986" width="11.140625" style="749" customWidth="1"/>
    <col min="8987" max="9216" width="10.5703125" style="749"/>
    <col min="9217" max="9224" width="0" style="749" hidden="1" customWidth="1"/>
    <col min="9225" max="9225" width="3.7109375" style="749" customWidth="1"/>
    <col min="9226" max="9226" width="3.85546875" style="749" customWidth="1"/>
    <col min="9227" max="9227" width="3.7109375" style="749" customWidth="1"/>
    <col min="9228" max="9228" width="12.7109375" style="749" customWidth="1"/>
    <col min="9229" max="9229" width="52.7109375" style="749" customWidth="1"/>
    <col min="9230" max="9233" width="0" style="749" hidden="1" customWidth="1"/>
    <col min="9234" max="9234" width="12.28515625" style="749" customWidth="1"/>
    <col min="9235" max="9235" width="6.42578125" style="749" customWidth="1"/>
    <col min="9236" max="9236" width="12.28515625" style="749" customWidth="1"/>
    <col min="9237" max="9237" width="0" style="749" hidden="1" customWidth="1"/>
    <col min="9238" max="9238" width="3.7109375" style="749" customWidth="1"/>
    <col min="9239" max="9239" width="11.140625" style="749" bestFit="1" customWidth="1"/>
    <col min="9240" max="9241" width="10.5703125" style="749"/>
    <col min="9242" max="9242" width="11.140625" style="749" customWidth="1"/>
    <col min="9243" max="9472" width="10.5703125" style="749"/>
    <col min="9473" max="9480" width="0" style="749" hidden="1" customWidth="1"/>
    <col min="9481" max="9481" width="3.7109375" style="749" customWidth="1"/>
    <col min="9482" max="9482" width="3.85546875" style="749" customWidth="1"/>
    <col min="9483" max="9483" width="3.7109375" style="749" customWidth="1"/>
    <col min="9484" max="9484" width="12.7109375" style="749" customWidth="1"/>
    <col min="9485" max="9485" width="52.7109375" style="749" customWidth="1"/>
    <col min="9486" max="9489" width="0" style="749" hidden="1" customWidth="1"/>
    <col min="9490" max="9490" width="12.28515625" style="749" customWidth="1"/>
    <col min="9491" max="9491" width="6.42578125" style="749" customWidth="1"/>
    <col min="9492" max="9492" width="12.28515625" style="749" customWidth="1"/>
    <col min="9493" max="9493" width="0" style="749" hidden="1" customWidth="1"/>
    <col min="9494" max="9494" width="3.7109375" style="749" customWidth="1"/>
    <col min="9495" max="9495" width="11.140625" style="749" bestFit="1" customWidth="1"/>
    <col min="9496" max="9497" width="10.5703125" style="749"/>
    <col min="9498" max="9498" width="11.140625" style="749" customWidth="1"/>
    <col min="9499" max="9728" width="10.5703125" style="749"/>
    <col min="9729" max="9736" width="0" style="749" hidden="1" customWidth="1"/>
    <col min="9737" max="9737" width="3.7109375" style="749" customWidth="1"/>
    <col min="9738" max="9738" width="3.85546875" style="749" customWidth="1"/>
    <col min="9739" max="9739" width="3.7109375" style="749" customWidth="1"/>
    <col min="9740" max="9740" width="12.7109375" style="749" customWidth="1"/>
    <col min="9741" max="9741" width="52.7109375" style="749" customWidth="1"/>
    <col min="9742" max="9745" width="0" style="749" hidden="1" customWidth="1"/>
    <col min="9746" max="9746" width="12.28515625" style="749" customWidth="1"/>
    <col min="9747" max="9747" width="6.42578125" style="749" customWidth="1"/>
    <col min="9748" max="9748" width="12.28515625" style="749" customWidth="1"/>
    <col min="9749" max="9749" width="0" style="749" hidden="1" customWidth="1"/>
    <col min="9750" max="9750" width="3.7109375" style="749" customWidth="1"/>
    <col min="9751" max="9751" width="11.140625" style="749" bestFit="1" customWidth="1"/>
    <col min="9752" max="9753" width="10.5703125" style="749"/>
    <col min="9754" max="9754" width="11.140625" style="749" customWidth="1"/>
    <col min="9755" max="9984" width="10.5703125" style="749"/>
    <col min="9985" max="9992" width="0" style="749" hidden="1" customWidth="1"/>
    <col min="9993" max="9993" width="3.7109375" style="749" customWidth="1"/>
    <col min="9994" max="9994" width="3.85546875" style="749" customWidth="1"/>
    <col min="9995" max="9995" width="3.7109375" style="749" customWidth="1"/>
    <col min="9996" max="9996" width="12.7109375" style="749" customWidth="1"/>
    <col min="9997" max="9997" width="52.7109375" style="749" customWidth="1"/>
    <col min="9998" max="10001" width="0" style="749" hidden="1" customWidth="1"/>
    <col min="10002" max="10002" width="12.28515625" style="749" customWidth="1"/>
    <col min="10003" max="10003" width="6.42578125" style="749" customWidth="1"/>
    <col min="10004" max="10004" width="12.28515625" style="749" customWidth="1"/>
    <col min="10005" max="10005" width="0" style="749" hidden="1" customWidth="1"/>
    <col min="10006" max="10006" width="3.7109375" style="749" customWidth="1"/>
    <col min="10007" max="10007" width="11.140625" style="749" bestFit="1" customWidth="1"/>
    <col min="10008" max="10009" width="10.5703125" style="749"/>
    <col min="10010" max="10010" width="11.140625" style="749" customWidth="1"/>
    <col min="10011" max="10240" width="10.5703125" style="749"/>
    <col min="10241" max="10248" width="0" style="749" hidden="1" customWidth="1"/>
    <col min="10249" max="10249" width="3.7109375" style="749" customWidth="1"/>
    <col min="10250" max="10250" width="3.85546875" style="749" customWidth="1"/>
    <col min="10251" max="10251" width="3.7109375" style="749" customWidth="1"/>
    <col min="10252" max="10252" width="12.7109375" style="749" customWidth="1"/>
    <col min="10253" max="10253" width="52.7109375" style="749" customWidth="1"/>
    <col min="10254" max="10257" width="0" style="749" hidden="1" customWidth="1"/>
    <col min="10258" max="10258" width="12.28515625" style="749" customWidth="1"/>
    <col min="10259" max="10259" width="6.42578125" style="749" customWidth="1"/>
    <col min="10260" max="10260" width="12.28515625" style="749" customWidth="1"/>
    <col min="10261" max="10261" width="0" style="749" hidden="1" customWidth="1"/>
    <col min="10262" max="10262" width="3.7109375" style="749" customWidth="1"/>
    <col min="10263" max="10263" width="11.140625" style="749" bestFit="1" customWidth="1"/>
    <col min="10264" max="10265" width="10.5703125" style="749"/>
    <col min="10266" max="10266" width="11.140625" style="749" customWidth="1"/>
    <col min="10267" max="10496" width="10.5703125" style="749"/>
    <col min="10497" max="10504" width="0" style="749" hidden="1" customWidth="1"/>
    <col min="10505" max="10505" width="3.7109375" style="749" customWidth="1"/>
    <col min="10506" max="10506" width="3.85546875" style="749" customWidth="1"/>
    <col min="10507" max="10507" width="3.7109375" style="749" customWidth="1"/>
    <col min="10508" max="10508" width="12.7109375" style="749" customWidth="1"/>
    <col min="10509" max="10509" width="52.7109375" style="749" customWidth="1"/>
    <col min="10510" max="10513" width="0" style="749" hidden="1" customWidth="1"/>
    <col min="10514" max="10514" width="12.28515625" style="749" customWidth="1"/>
    <col min="10515" max="10515" width="6.42578125" style="749" customWidth="1"/>
    <col min="10516" max="10516" width="12.28515625" style="749" customWidth="1"/>
    <col min="10517" max="10517" width="0" style="749" hidden="1" customWidth="1"/>
    <col min="10518" max="10518" width="3.7109375" style="749" customWidth="1"/>
    <col min="10519" max="10519" width="11.140625" style="749" bestFit="1" customWidth="1"/>
    <col min="10520" max="10521" width="10.5703125" style="749"/>
    <col min="10522" max="10522" width="11.140625" style="749" customWidth="1"/>
    <col min="10523" max="10752" width="10.5703125" style="749"/>
    <col min="10753" max="10760" width="0" style="749" hidden="1" customWidth="1"/>
    <col min="10761" max="10761" width="3.7109375" style="749" customWidth="1"/>
    <col min="10762" max="10762" width="3.85546875" style="749" customWidth="1"/>
    <col min="10763" max="10763" width="3.7109375" style="749" customWidth="1"/>
    <col min="10764" max="10764" width="12.7109375" style="749" customWidth="1"/>
    <col min="10765" max="10765" width="52.7109375" style="749" customWidth="1"/>
    <col min="10766" max="10769" width="0" style="749" hidden="1" customWidth="1"/>
    <col min="10770" max="10770" width="12.28515625" style="749" customWidth="1"/>
    <col min="10771" max="10771" width="6.42578125" style="749" customWidth="1"/>
    <col min="10772" max="10772" width="12.28515625" style="749" customWidth="1"/>
    <col min="10773" max="10773" width="0" style="749" hidden="1" customWidth="1"/>
    <col min="10774" max="10774" width="3.7109375" style="749" customWidth="1"/>
    <col min="10775" max="10775" width="11.140625" style="749" bestFit="1" customWidth="1"/>
    <col min="10776" max="10777" width="10.5703125" style="749"/>
    <col min="10778" max="10778" width="11.140625" style="749" customWidth="1"/>
    <col min="10779" max="11008" width="10.5703125" style="749"/>
    <col min="11009" max="11016" width="0" style="749" hidden="1" customWidth="1"/>
    <col min="11017" max="11017" width="3.7109375" style="749" customWidth="1"/>
    <col min="11018" max="11018" width="3.85546875" style="749" customWidth="1"/>
    <col min="11019" max="11019" width="3.7109375" style="749" customWidth="1"/>
    <col min="11020" max="11020" width="12.7109375" style="749" customWidth="1"/>
    <col min="11021" max="11021" width="52.7109375" style="749" customWidth="1"/>
    <col min="11022" max="11025" width="0" style="749" hidden="1" customWidth="1"/>
    <col min="11026" max="11026" width="12.28515625" style="749" customWidth="1"/>
    <col min="11027" max="11027" width="6.42578125" style="749" customWidth="1"/>
    <col min="11028" max="11028" width="12.28515625" style="749" customWidth="1"/>
    <col min="11029" max="11029" width="0" style="749" hidden="1" customWidth="1"/>
    <col min="11030" max="11030" width="3.7109375" style="749" customWidth="1"/>
    <col min="11031" max="11031" width="11.140625" style="749" bestFit="1" customWidth="1"/>
    <col min="11032" max="11033" width="10.5703125" style="749"/>
    <col min="11034" max="11034" width="11.140625" style="749" customWidth="1"/>
    <col min="11035" max="11264" width="10.5703125" style="749"/>
    <col min="11265" max="11272" width="0" style="749" hidden="1" customWidth="1"/>
    <col min="11273" max="11273" width="3.7109375" style="749" customWidth="1"/>
    <col min="11274" max="11274" width="3.85546875" style="749" customWidth="1"/>
    <col min="11275" max="11275" width="3.7109375" style="749" customWidth="1"/>
    <col min="11276" max="11276" width="12.7109375" style="749" customWidth="1"/>
    <col min="11277" max="11277" width="52.7109375" style="749" customWidth="1"/>
    <col min="11278" max="11281" width="0" style="749" hidden="1" customWidth="1"/>
    <col min="11282" max="11282" width="12.28515625" style="749" customWidth="1"/>
    <col min="11283" max="11283" width="6.42578125" style="749" customWidth="1"/>
    <col min="11284" max="11284" width="12.28515625" style="749" customWidth="1"/>
    <col min="11285" max="11285" width="0" style="749" hidden="1" customWidth="1"/>
    <col min="11286" max="11286" width="3.7109375" style="749" customWidth="1"/>
    <col min="11287" max="11287" width="11.140625" style="749" bestFit="1" customWidth="1"/>
    <col min="11288" max="11289" width="10.5703125" style="749"/>
    <col min="11290" max="11290" width="11.140625" style="749" customWidth="1"/>
    <col min="11291" max="11520" width="10.5703125" style="749"/>
    <col min="11521" max="11528" width="0" style="749" hidden="1" customWidth="1"/>
    <col min="11529" max="11529" width="3.7109375" style="749" customWidth="1"/>
    <col min="11530" max="11530" width="3.85546875" style="749" customWidth="1"/>
    <col min="11531" max="11531" width="3.7109375" style="749" customWidth="1"/>
    <col min="11532" max="11532" width="12.7109375" style="749" customWidth="1"/>
    <col min="11533" max="11533" width="52.7109375" style="749" customWidth="1"/>
    <col min="11534" max="11537" width="0" style="749" hidden="1" customWidth="1"/>
    <col min="11538" max="11538" width="12.28515625" style="749" customWidth="1"/>
    <col min="11539" max="11539" width="6.42578125" style="749" customWidth="1"/>
    <col min="11540" max="11540" width="12.28515625" style="749" customWidth="1"/>
    <col min="11541" max="11541" width="0" style="749" hidden="1" customWidth="1"/>
    <col min="11542" max="11542" width="3.7109375" style="749" customWidth="1"/>
    <col min="11543" max="11543" width="11.140625" style="749" bestFit="1" customWidth="1"/>
    <col min="11544" max="11545" width="10.5703125" style="749"/>
    <col min="11546" max="11546" width="11.140625" style="749" customWidth="1"/>
    <col min="11547" max="11776" width="10.5703125" style="749"/>
    <col min="11777" max="11784" width="0" style="749" hidden="1" customWidth="1"/>
    <col min="11785" max="11785" width="3.7109375" style="749" customWidth="1"/>
    <col min="11786" max="11786" width="3.85546875" style="749" customWidth="1"/>
    <col min="11787" max="11787" width="3.7109375" style="749" customWidth="1"/>
    <col min="11788" max="11788" width="12.7109375" style="749" customWidth="1"/>
    <col min="11789" max="11789" width="52.7109375" style="749" customWidth="1"/>
    <col min="11790" max="11793" width="0" style="749" hidden="1" customWidth="1"/>
    <col min="11794" max="11794" width="12.28515625" style="749" customWidth="1"/>
    <col min="11795" max="11795" width="6.42578125" style="749" customWidth="1"/>
    <col min="11796" max="11796" width="12.28515625" style="749" customWidth="1"/>
    <col min="11797" max="11797" width="0" style="749" hidden="1" customWidth="1"/>
    <col min="11798" max="11798" width="3.7109375" style="749" customWidth="1"/>
    <col min="11799" max="11799" width="11.140625" style="749" bestFit="1" customWidth="1"/>
    <col min="11800" max="11801" width="10.5703125" style="749"/>
    <col min="11802" max="11802" width="11.140625" style="749" customWidth="1"/>
    <col min="11803" max="12032" width="10.5703125" style="749"/>
    <col min="12033" max="12040" width="0" style="749" hidden="1" customWidth="1"/>
    <col min="12041" max="12041" width="3.7109375" style="749" customWidth="1"/>
    <col min="12042" max="12042" width="3.85546875" style="749" customWidth="1"/>
    <col min="12043" max="12043" width="3.7109375" style="749" customWidth="1"/>
    <col min="12044" max="12044" width="12.7109375" style="749" customWidth="1"/>
    <col min="12045" max="12045" width="52.7109375" style="749" customWidth="1"/>
    <col min="12046" max="12049" width="0" style="749" hidden="1" customWidth="1"/>
    <col min="12050" max="12050" width="12.28515625" style="749" customWidth="1"/>
    <col min="12051" max="12051" width="6.42578125" style="749" customWidth="1"/>
    <col min="12052" max="12052" width="12.28515625" style="749" customWidth="1"/>
    <col min="12053" max="12053" width="0" style="749" hidden="1" customWidth="1"/>
    <col min="12054" max="12054" width="3.7109375" style="749" customWidth="1"/>
    <col min="12055" max="12055" width="11.140625" style="749" bestFit="1" customWidth="1"/>
    <col min="12056" max="12057" width="10.5703125" style="749"/>
    <col min="12058" max="12058" width="11.140625" style="749" customWidth="1"/>
    <col min="12059" max="12288" width="10.5703125" style="749"/>
    <col min="12289" max="12296" width="0" style="749" hidden="1" customWidth="1"/>
    <col min="12297" max="12297" width="3.7109375" style="749" customWidth="1"/>
    <col min="12298" max="12298" width="3.85546875" style="749" customWidth="1"/>
    <col min="12299" max="12299" width="3.7109375" style="749" customWidth="1"/>
    <col min="12300" max="12300" width="12.7109375" style="749" customWidth="1"/>
    <col min="12301" max="12301" width="52.7109375" style="749" customWidth="1"/>
    <col min="12302" max="12305" width="0" style="749" hidden="1" customWidth="1"/>
    <col min="12306" max="12306" width="12.28515625" style="749" customWidth="1"/>
    <col min="12307" max="12307" width="6.42578125" style="749" customWidth="1"/>
    <col min="12308" max="12308" width="12.28515625" style="749" customWidth="1"/>
    <col min="12309" max="12309" width="0" style="749" hidden="1" customWidth="1"/>
    <col min="12310" max="12310" width="3.7109375" style="749" customWidth="1"/>
    <col min="12311" max="12311" width="11.140625" style="749" bestFit="1" customWidth="1"/>
    <col min="12312" max="12313" width="10.5703125" style="749"/>
    <col min="12314" max="12314" width="11.140625" style="749" customWidth="1"/>
    <col min="12315" max="12544" width="10.5703125" style="749"/>
    <col min="12545" max="12552" width="0" style="749" hidden="1" customWidth="1"/>
    <col min="12553" max="12553" width="3.7109375" style="749" customWidth="1"/>
    <col min="12554" max="12554" width="3.85546875" style="749" customWidth="1"/>
    <col min="12555" max="12555" width="3.7109375" style="749" customWidth="1"/>
    <col min="12556" max="12556" width="12.7109375" style="749" customWidth="1"/>
    <col min="12557" max="12557" width="52.7109375" style="749" customWidth="1"/>
    <col min="12558" max="12561" width="0" style="749" hidden="1" customWidth="1"/>
    <col min="12562" max="12562" width="12.28515625" style="749" customWidth="1"/>
    <col min="12563" max="12563" width="6.42578125" style="749" customWidth="1"/>
    <col min="12564" max="12564" width="12.28515625" style="749" customWidth="1"/>
    <col min="12565" max="12565" width="0" style="749" hidden="1" customWidth="1"/>
    <col min="12566" max="12566" width="3.7109375" style="749" customWidth="1"/>
    <col min="12567" max="12567" width="11.140625" style="749" bestFit="1" customWidth="1"/>
    <col min="12568" max="12569" width="10.5703125" style="749"/>
    <col min="12570" max="12570" width="11.140625" style="749" customWidth="1"/>
    <col min="12571" max="12800" width="10.5703125" style="749"/>
    <col min="12801" max="12808" width="0" style="749" hidden="1" customWidth="1"/>
    <col min="12809" max="12809" width="3.7109375" style="749" customWidth="1"/>
    <col min="12810" max="12810" width="3.85546875" style="749" customWidth="1"/>
    <col min="12811" max="12811" width="3.7109375" style="749" customWidth="1"/>
    <col min="12812" max="12812" width="12.7109375" style="749" customWidth="1"/>
    <col min="12813" max="12813" width="52.7109375" style="749" customWidth="1"/>
    <col min="12814" max="12817" width="0" style="749" hidden="1" customWidth="1"/>
    <col min="12818" max="12818" width="12.28515625" style="749" customWidth="1"/>
    <col min="12819" max="12819" width="6.42578125" style="749" customWidth="1"/>
    <col min="12820" max="12820" width="12.28515625" style="749" customWidth="1"/>
    <col min="12821" max="12821" width="0" style="749" hidden="1" customWidth="1"/>
    <col min="12822" max="12822" width="3.7109375" style="749" customWidth="1"/>
    <col min="12823" max="12823" width="11.140625" style="749" bestFit="1" customWidth="1"/>
    <col min="12824" max="12825" width="10.5703125" style="749"/>
    <col min="12826" max="12826" width="11.140625" style="749" customWidth="1"/>
    <col min="12827" max="13056" width="10.5703125" style="749"/>
    <col min="13057" max="13064" width="0" style="749" hidden="1" customWidth="1"/>
    <col min="13065" max="13065" width="3.7109375" style="749" customWidth="1"/>
    <col min="13066" max="13066" width="3.85546875" style="749" customWidth="1"/>
    <col min="13067" max="13067" width="3.7109375" style="749" customWidth="1"/>
    <col min="13068" max="13068" width="12.7109375" style="749" customWidth="1"/>
    <col min="13069" max="13069" width="52.7109375" style="749" customWidth="1"/>
    <col min="13070" max="13073" width="0" style="749" hidden="1" customWidth="1"/>
    <col min="13074" max="13074" width="12.28515625" style="749" customWidth="1"/>
    <col min="13075" max="13075" width="6.42578125" style="749" customWidth="1"/>
    <col min="13076" max="13076" width="12.28515625" style="749" customWidth="1"/>
    <col min="13077" max="13077" width="0" style="749" hidden="1" customWidth="1"/>
    <col min="13078" max="13078" width="3.7109375" style="749" customWidth="1"/>
    <col min="13079" max="13079" width="11.140625" style="749" bestFit="1" customWidth="1"/>
    <col min="13080" max="13081" width="10.5703125" style="749"/>
    <col min="13082" max="13082" width="11.140625" style="749" customWidth="1"/>
    <col min="13083" max="13312" width="10.5703125" style="749"/>
    <col min="13313" max="13320" width="0" style="749" hidden="1" customWidth="1"/>
    <col min="13321" max="13321" width="3.7109375" style="749" customWidth="1"/>
    <col min="13322" max="13322" width="3.85546875" style="749" customWidth="1"/>
    <col min="13323" max="13323" width="3.7109375" style="749" customWidth="1"/>
    <col min="13324" max="13324" width="12.7109375" style="749" customWidth="1"/>
    <col min="13325" max="13325" width="52.7109375" style="749" customWidth="1"/>
    <col min="13326" max="13329" width="0" style="749" hidden="1" customWidth="1"/>
    <col min="13330" max="13330" width="12.28515625" style="749" customWidth="1"/>
    <col min="13331" max="13331" width="6.42578125" style="749" customWidth="1"/>
    <col min="13332" max="13332" width="12.28515625" style="749" customWidth="1"/>
    <col min="13333" max="13333" width="0" style="749" hidden="1" customWidth="1"/>
    <col min="13334" max="13334" width="3.7109375" style="749" customWidth="1"/>
    <col min="13335" max="13335" width="11.140625" style="749" bestFit="1" customWidth="1"/>
    <col min="13336" max="13337" width="10.5703125" style="749"/>
    <col min="13338" max="13338" width="11.140625" style="749" customWidth="1"/>
    <col min="13339" max="13568" width="10.5703125" style="749"/>
    <col min="13569" max="13576" width="0" style="749" hidden="1" customWidth="1"/>
    <col min="13577" max="13577" width="3.7109375" style="749" customWidth="1"/>
    <col min="13578" max="13578" width="3.85546875" style="749" customWidth="1"/>
    <col min="13579" max="13579" width="3.7109375" style="749" customWidth="1"/>
    <col min="13580" max="13580" width="12.7109375" style="749" customWidth="1"/>
    <col min="13581" max="13581" width="52.7109375" style="749" customWidth="1"/>
    <col min="13582" max="13585" width="0" style="749" hidden="1" customWidth="1"/>
    <col min="13586" max="13586" width="12.28515625" style="749" customWidth="1"/>
    <col min="13587" max="13587" width="6.42578125" style="749" customWidth="1"/>
    <col min="13588" max="13588" width="12.28515625" style="749" customWidth="1"/>
    <col min="13589" max="13589" width="0" style="749" hidden="1" customWidth="1"/>
    <col min="13590" max="13590" width="3.7109375" style="749" customWidth="1"/>
    <col min="13591" max="13591" width="11.140625" style="749" bestFit="1" customWidth="1"/>
    <col min="13592" max="13593" width="10.5703125" style="749"/>
    <col min="13594" max="13594" width="11.140625" style="749" customWidth="1"/>
    <col min="13595" max="13824" width="10.5703125" style="749"/>
    <col min="13825" max="13832" width="0" style="749" hidden="1" customWidth="1"/>
    <col min="13833" max="13833" width="3.7109375" style="749" customWidth="1"/>
    <col min="13834" max="13834" width="3.85546875" style="749" customWidth="1"/>
    <col min="13835" max="13835" width="3.7109375" style="749" customWidth="1"/>
    <col min="13836" max="13836" width="12.7109375" style="749" customWidth="1"/>
    <col min="13837" max="13837" width="52.7109375" style="749" customWidth="1"/>
    <col min="13838" max="13841" width="0" style="749" hidden="1" customWidth="1"/>
    <col min="13842" max="13842" width="12.28515625" style="749" customWidth="1"/>
    <col min="13843" max="13843" width="6.42578125" style="749" customWidth="1"/>
    <col min="13844" max="13844" width="12.28515625" style="749" customWidth="1"/>
    <col min="13845" max="13845" width="0" style="749" hidden="1" customWidth="1"/>
    <col min="13846" max="13846" width="3.7109375" style="749" customWidth="1"/>
    <col min="13847" max="13847" width="11.140625" style="749" bestFit="1" customWidth="1"/>
    <col min="13848" max="13849" width="10.5703125" style="749"/>
    <col min="13850" max="13850" width="11.140625" style="749" customWidth="1"/>
    <col min="13851" max="14080" width="10.5703125" style="749"/>
    <col min="14081" max="14088" width="0" style="749" hidden="1" customWidth="1"/>
    <col min="14089" max="14089" width="3.7109375" style="749" customWidth="1"/>
    <col min="14090" max="14090" width="3.85546875" style="749" customWidth="1"/>
    <col min="14091" max="14091" width="3.7109375" style="749" customWidth="1"/>
    <col min="14092" max="14092" width="12.7109375" style="749" customWidth="1"/>
    <col min="14093" max="14093" width="52.7109375" style="749" customWidth="1"/>
    <col min="14094" max="14097" width="0" style="749" hidden="1" customWidth="1"/>
    <col min="14098" max="14098" width="12.28515625" style="749" customWidth="1"/>
    <col min="14099" max="14099" width="6.42578125" style="749" customWidth="1"/>
    <col min="14100" max="14100" width="12.28515625" style="749" customWidth="1"/>
    <col min="14101" max="14101" width="0" style="749" hidden="1" customWidth="1"/>
    <col min="14102" max="14102" width="3.7109375" style="749" customWidth="1"/>
    <col min="14103" max="14103" width="11.140625" style="749" bestFit="1" customWidth="1"/>
    <col min="14104" max="14105" width="10.5703125" style="749"/>
    <col min="14106" max="14106" width="11.140625" style="749" customWidth="1"/>
    <col min="14107" max="14336" width="10.5703125" style="749"/>
    <col min="14337" max="14344" width="0" style="749" hidden="1" customWidth="1"/>
    <col min="14345" max="14345" width="3.7109375" style="749" customWidth="1"/>
    <col min="14346" max="14346" width="3.85546875" style="749" customWidth="1"/>
    <col min="14347" max="14347" width="3.7109375" style="749" customWidth="1"/>
    <col min="14348" max="14348" width="12.7109375" style="749" customWidth="1"/>
    <col min="14349" max="14349" width="52.7109375" style="749" customWidth="1"/>
    <col min="14350" max="14353" width="0" style="749" hidden="1" customWidth="1"/>
    <col min="14354" max="14354" width="12.28515625" style="749" customWidth="1"/>
    <col min="14355" max="14355" width="6.42578125" style="749" customWidth="1"/>
    <col min="14356" max="14356" width="12.28515625" style="749" customWidth="1"/>
    <col min="14357" max="14357" width="0" style="749" hidden="1" customWidth="1"/>
    <col min="14358" max="14358" width="3.7109375" style="749" customWidth="1"/>
    <col min="14359" max="14359" width="11.140625" style="749" bestFit="1" customWidth="1"/>
    <col min="14360" max="14361" width="10.5703125" style="749"/>
    <col min="14362" max="14362" width="11.140625" style="749" customWidth="1"/>
    <col min="14363" max="14592" width="10.5703125" style="749"/>
    <col min="14593" max="14600" width="0" style="749" hidden="1" customWidth="1"/>
    <col min="14601" max="14601" width="3.7109375" style="749" customWidth="1"/>
    <col min="14602" max="14602" width="3.85546875" style="749" customWidth="1"/>
    <col min="14603" max="14603" width="3.7109375" style="749" customWidth="1"/>
    <col min="14604" max="14604" width="12.7109375" style="749" customWidth="1"/>
    <col min="14605" max="14605" width="52.7109375" style="749" customWidth="1"/>
    <col min="14606" max="14609" width="0" style="749" hidden="1" customWidth="1"/>
    <col min="14610" max="14610" width="12.28515625" style="749" customWidth="1"/>
    <col min="14611" max="14611" width="6.42578125" style="749" customWidth="1"/>
    <col min="14612" max="14612" width="12.28515625" style="749" customWidth="1"/>
    <col min="14613" max="14613" width="0" style="749" hidden="1" customWidth="1"/>
    <col min="14614" max="14614" width="3.7109375" style="749" customWidth="1"/>
    <col min="14615" max="14615" width="11.140625" style="749" bestFit="1" customWidth="1"/>
    <col min="14616" max="14617" width="10.5703125" style="749"/>
    <col min="14618" max="14618" width="11.140625" style="749" customWidth="1"/>
    <col min="14619" max="14848" width="10.5703125" style="749"/>
    <col min="14849" max="14856" width="0" style="749" hidden="1" customWidth="1"/>
    <col min="14857" max="14857" width="3.7109375" style="749" customWidth="1"/>
    <col min="14858" max="14858" width="3.85546875" style="749" customWidth="1"/>
    <col min="14859" max="14859" width="3.7109375" style="749" customWidth="1"/>
    <col min="14860" max="14860" width="12.7109375" style="749" customWidth="1"/>
    <col min="14861" max="14861" width="52.7109375" style="749" customWidth="1"/>
    <col min="14862" max="14865" width="0" style="749" hidden="1" customWidth="1"/>
    <col min="14866" max="14866" width="12.28515625" style="749" customWidth="1"/>
    <col min="14867" max="14867" width="6.42578125" style="749" customWidth="1"/>
    <col min="14868" max="14868" width="12.28515625" style="749" customWidth="1"/>
    <col min="14869" max="14869" width="0" style="749" hidden="1" customWidth="1"/>
    <col min="14870" max="14870" width="3.7109375" style="749" customWidth="1"/>
    <col min="14871" max="14871" width="11.140625" style="749" bestFit="1" customWidth="1"/>
    <col min="14872" max="14873" width="10.5703125" style="749"/>
    <col min="14874" max="14874" width="11.140625" style="749" customWidth="1"/>
    <col min="14875" max="15104" width="10.5703125" style="749"/>
    <col min="15105" max="15112" width="0" style="749" hidden="1" customWidth="1"/>
    <col min="15113" max="15113" width="3.7109375" style="749" customWidth="1"/>
    <col min="15114" max="15114" width="3.85546875" style="749" customWidth="1"/>
    <col min="15115" max="15115" width="3.7109375" style="749" customWidth="1"/>
    <col min="15116" max="15116" width="12.7109375" style="749" customWidth="1"/>
    <col min="15117" max="15117" width="52.7109375" style="749" customWidth="1"/>
    <col min="15118" max="15121" width="0" style="749" hidden="1" customWidth="1"/>
    <col min="15122" max="15122" width="12.28515625" style="749" customWidth="1"/>
    <col min="15123" max="15123" width="6.42578125" style="749" customWidth="1"/>
    <col min="15124" max="15124" width="12.28515625" style="749" customWidth="1"/>
    <col min="15125" max="15125" width="0" style="749" hidden="1" customWidth="1"/>
    <col min="15126" max="15126" width="3.7109375" style="749" customWidth="1"/>
    <col min="15127" max="15127" width="11.140625" style="749" bestFit="1" customWidth="1"/>
    <col min="15128" max="15129" width="10.5703125" style="749"/>
    <col min="15130" max="15130" width="11.140625" style="749" customWidth="1"/>
    <col min="15131" max="15360" width="10.5703125" style="749"/>
    <col min="15361" max="15368" width="0" style="749" hidden="1" customWidth="1"/>
    <col min="15369" max="15369" width="3.7109375" style="749" customWidth="1"/>
    <col min="15370" max="15370" width="3.85546875" style="749" customWidth="1"/>
    <col min="15371" max="15371" width="3.7109375" style="749" customWidth="1"/>
    <col min="15372" max="15372" width="12.7109375" style="749" customWidth="1"/>
    <col min="15373" max="15373" width="52.7109375" style="749" customWidth="1"/>
    <col min="15374" max="15377" width="0" style="749" hidden="1" customWidth="1"/>
    <col min="15378" max="15378" width="12.28515625" style="749" customWidth="1"/>
    <col min="15379" max="15379" width="6.42578125" style="749" customWidth="1"/>
    <col min="15380" max="15380" width="12.28515625" style="749" customWidth="1"/>
    <col min="15381" max="15381" width="0" style="749" hidden="1" customWidth="1"/>
    <col min="15382" max="15382" width="3.7109375" style="749" customWidth="1"/>
    <col min="15383" max="15383" width="11.140625" style="749" bestFit="1" customWidth="1"/>
    <col min="15384" max="15385" width="10.5703125" style="749"/>
    <col min="15386" max="15386" width="11.140625" style="749" customWidth="1"/>
    <col min="15387" max="15616" width="10.5703125" style="749"/>
    <col min="15617" max="15624" width="0" style="749" hidden="1" customWidth="1"/>
    <col min="15625" max="15625" width="3.7109375" style="749" customWidth="1"/>
    <col min="15626" max="15626" width="3.85546875" style="749" customWidth="1"/>
    <col min="15627" max="15627" width="3.7109375" style="749" customWidth="1"/>
    <col min="15628" max="15628" width="12.7109375" style="749" customWidth="1"/>
    <col min="15629" max="15629" width="52.7109375" style="749" customWidth="1"/>
    <col min="15630" max="15633" width="0" style="749" hidden="1" customWidth="1"/>
    <col min="15634" max="15634" width="12.28515625" style="749" customWidth="1"/>
    <col min="15635" max="15635" width="6.42578125" style="749" customWidth="1"/>
    <col min="15636" max="15636" width="12.28515625" style="749" customWidth="1"/>
    <col min="15637" max="15637" width="0" style="749" hidden="1" customWidth="1"/>
    <col min="15638" max="15638" width="3.7109375" style="749" customWidth="1"/>
    <col min="15639" max="15639" width="11.140625" style="749" bestFit="1" customWidth="1"/>
    <col min="15640" max="15641" width="10.5703125" style="749"/>
    <col min="15642" max="15642" width="11.140625" style="749" customWidth="1"/>
    <col min="15643" max="15872" width="10.5703125" style="749"/>
    <col min="15873" max="15880" width="0" style="749" hidden="1" customWidth="1"/>
    <col min="15881" max="15881" width="3.7109375" style="749" customWidth="1"/>
    <col min="15882" max="15882" width="3.85546875" style="749" customWidth="1"/>
    <col min="15883" max="15883" width="3.7109375" style="749" customWidth="1"/>
    <col min="15884" max="15884" width="12.7109375" style="749" customWidth="1"/>
    <col min="15885" max="15885" width="52.7109375" style="749" customWidth="1"/>
    <col min="15886" max="15889" width="0" style="749" hidden="1" customWidth="1"/>
    <col min="15890" max="15890" width="12.28515625" style="749" customWidth="1"/>
    <col min="15891" max="15891" width="6.42578125" style="749" customWidth="1"/>
    <col min="15892" max="15892" width="12.28515625" style="749" customWidth="1"/>
    <col min="15893" max="15893" width="0" style="749" hidden="1" customWidth="1"/>
    <col min="15894" max="15894" width="3.7109375" style="749" customWidth="1"/>
    <col min="15895" max="15895" width="11.140625" style="749" bestFit="1" customWidth="1"/>
    <col min="15896" max="15897" width="10.5703125" style="749"/>
    <col min="15898" max="15898" width="11.140625" style="749" customWidth="1"/>
    <col min="15899" max="16128" width="10.5703125" style="749"/>
    <col min="16129" max="16136" width="0" style="749" hidden="1" customWidth="1"/>
    <col min="16137" max="16137" width="3.7109375" style="749" customWidth="1"/>
    <col min="16138" max="16138" width="3.85546875" style="749" customWidth="1"/>
    <col min="16139" max="16139" width="3.7109375" style="749" customWidth="1"/>
    <col min="16140" max="16140" width="12.7109375" style="749" customWidth="1"/>
    <col min="16141" max="16141" width="52.7109375" style="749" customWidth="1"/>
    <col min="16142" max="16145" width="0" style="749" hidden="1" customWidth="1"/>
    <col min="16146" max="16146" width="12.28515625" style="749" customWidth="1"/>
    <col min="16147" max="16147" width="6.42578125" style="749" customWidth="1"/>
    <col min="16148" max="16148" width="12.28515625" style="749" customWidth="1"/>
    <col min="16149" max="16149" width="0" style="749" hidden="1" customWidth="1"/>
    <col min="16150" max="16150" width="3.7109375" style="749" customWidth="1"/>
    <col min="16151" max="16151" width="11.140625" style="749" bestFit="1" customWidth="1"/>
    <col min="16152" max="16153" width="10.5703125" style="749"/>
    <col min="16154" max="16154" width="11.140625" style="749" customWidth="1"/>
    <col min="16155" max="16384" width="10.5703125" style="749"/>
  </cols>
  <sheetData>
    <row r="1" spans="1:34" hidden="1">
      <c r="Q1" s="729"/>
      <c r="R1" s="729"/>
    </row>
    <row r="2" spans="1:34" hidden="1">
      <c r="U2" s="729"/>
    </row>
    <row r="3" spans="1:34" hidden="1"/>
    <row r="4" spans="1:34" ht="3" customHeight="1">
      <c r="J4" s="650"/>
      <c r="K4" s="650"/>
      <c r="L4" s="715"/>
      <c r="M4" s="715"/>
      <c r="N4" s="715"/>
      <c r="O4" s="753"/>
      <c r="P4" s="753"/>
      <c r="Q4" s="753"/>
      <c r="R4" s="753"/>
      <c r="S4" s="753"/>
      <c r="T4" s="753"/>
      <c r="U4" s="753"/>
    </row>
    <row r="5" spans="1:34" ht="26.1" customHeight="1">
      <c r="J5" s="650"/>
      <c r="K5" s="650"/>
      <c r="L5" s="1310" t="s">
        <v>714</v>
      </c>
      <c r="M5" s="1310"/>
      <c r="N5" s="1310"/>
      <c r="O5" s="1310"/>
      <c r="P5" s="1310"/>
      <c r="Q5" s="1310"/>
      <c r="R5" s="1310"/>
      <c r="S5" s="1310"/>
      <c r="T5" s="1310"/>
      <c r="U5" s="631"/>
    </row>
    <row r="6" spans="1:34" ht="3" customHeight="1">
      <c r="J6" s="650"/>
      <c r="K6" s="650"/>
      <c r="L6" s="715"/>
      <c r="M6" s="715"/>
      <c r="N6" s="715"/>
      <c r="O6" s="716"/>
      <c r="P6" s="716"/>
      <c r="Q6" s="716"/>
      <c r="R6" s="716"/>
      <c r="S6" s="716"/>
      <c r="T6" s="716"/>
      <c r="U6" s="716"/>
      <c r="V6" s="753"/>
    </row>
    <row r="7" spans="1:34" ht="33.75">
      <c r="J7" s="650"/>
      <c r="K7" s="650"/>
      <c r="L7" s="715"/>
      <c r="M7" s="584" t="s">
        <v>648</v>
      </c>
      <c r="N7" s="715"/>
      <c r="O7" s="1321"/>
      <c r="P7" s="1322"/>
      <c r="Q7" s="1322"/>
      <c r="R7" s="1322"/>
      <c r="S7" s="1322"/>
      <c r="T7" s="1323"/>
      <c r="U7" s="728"/>
      <c r="V7" s="753"/>
    </row>
    <row r="8" spans="1:34" s="774" customFormat="1" ht="5.25">
      <c r="A8" s="757"/>
      <c r="B8" s="757"/>
      <c r="C8" s="757"/>
      <c r="D8" s="757"/>
      <c r="E8" s="757"/>
      <c r="F8" s="757"/>
      <c r="G8" s="756"/>
      <c r="H8" s="756"/>
      <c r="I8" s="745"/>
      <c r="J8" s="746"/>
      <c r="K8" s="746"/>
      <c r="L8" s="747"/>
      <c r="M8" s="747"/>
      <c r="N8" s="747"/>
      <c r="O8" s="777"/>
      <c r="P8" s="777"/>
      <c r="Q8" s="777"/>
      <c r="R8" s="777"/>
      <c r="S8" s="777"/>
      <c r="T8" s="777"/>
      <c r="U8" s="778"/>
      <c r="V8" s="779"/>
      <c r="X8" s="757"/>
      <c r="Y8" s="757"/>
      <c r="Z8" s="757"/>
      <c r="AA8" s="757"/>
      <c r="AB8" s="757"/>
      <c r="AC8" s="757"/>
      <c r="AD8" s="757"/>
      <c r="AE8" s="757"/>
      <c r="AF8" s="757"/>
      <c r="AG8" s="757"/>
      <c r="AH8" s="757"/>
    </row>
    <row r="9" spans="1:34" s="744" customFormat="1" ht="5.25" hidden="1">
      <c r="A9" s="1115"/>
      <c r="B9" s="1115"/>
      <c r="C9" s="1115"/>
      <c r="D9" s="1115"/>
      <c r="E9" s="1115"/>
      <c r="F9" s="1115"/>
      <c r="G9" s="1115"/>
      <c r="H9" s="1115"/>
      <c r="L9" s="1165"/>
      <c r="M9" s="1039"/>
      <c r="O9" s="1313"/>
      <c r="P9" s="1313"/>
      <c r="Q9" s="1313"/>
      <c r="R9" s="1313"/>
      <c r="S9" s="1313"/>
      <c r="T9" s="1313"/>
      <c r="U9" s="778"/>
      <c r="V9" s="778"/>
      <c r="X9" s="1115"/>
      <c r="Y9" s="1115"/>
      <c r="Z9" s="1115"/>
      <c r="AA9" s="1115"/>
      <c r="AB9" s="1115"/>
    </row>
    <row r="10" spans="1:34" s="537" customFormat="1" ht="18.75">
      <c r="A10" s="732"/>
      <c r="B10" s="732"/>
      <c r="C10" s="732"/>
      <c r="D10" s="732"/>
      <c r="E10" s="732"/>
      <c r="F10" s="732"/>
      <c r="G10" s="732"/>
      <c r="H10" s="732"/>
      <c r="L10" s="467"/>
      <c r="M10" s="584" t="str">
        <f>"Дата подачи заявления об "&amp;IF(datePr_ch="","утверждении","изменении") &amp; " тарифов"</f>
        <v>Дата подачи заявления об изменении тарифов</v>
      </c>
      <c r="N10" s="1119"/>
      <c r="O10" s="1314" t="str">
        <f>IF(datePr_ch="",IF(datePr="","",datePr),datePr_ch)</f>
        <v>28.04.2023</v>
      </c>
      <c r="P10" s="1314"/>
      <c r="Q10" s="1314"/>
      <c r="R10" s="1314"/>
      <c r="S10" s="1314"/>
      <c r="T10" s="1314"/>
      <c r="U10" s="728"/>
      <c r="V10" s="728"/>
      <c r="W10" s="487"/>
      <c r="X10" s="732"/>
      <c r="Y10" s="732"/>
      <c r="Z10" s="732"/>
      <c r="AA10" s="732"/>
      <c r="AB10" s="732"/>
      <c r="AC10" s="732"/>
      <c r="AD10" s="732"/>
      <c r="AE10" s="732"/>
      <c r="AF10" s="732"/>
      <c r="AG10" s="732"/>
      <c r="AH10" s="732"/>
    </row>
    <row r="11" spans="1:34" s="537" customFormat="1" ht="18.75">
      <c r="A11" s="732"/>
      <c r="B11" s="732"/>
      <c r="C11" s="732"/>
      <c r="D11" s="732"/>
      <c r="E11" s="732"/>
      <c r="F11" s="732"/>
      <c r="G11" s="732"/>
      <c r="H11" s="732"/>
      <c r="L11" s="722"/>
      <c r="M11" s="584" t="str">
        <f>"Номер подачи заявления об "&amp;IF(numberPr_ch="","утверждении","изменении") &amp; " тарифов"</f>
        <v>Номер подачи заявления об изменении тарифов</v>
      </c>
      <c r="N11" s="1119"/>
      <c r="O11" s="1314" t="str">
        <f>IF(numberPr_ch="",IF(numberPr="","",numberPr),numberPr_ch)</f>
        <v>61-04/30</v>
      </c>
      <c r="P11" s="1314"/>
      <c r="Q11" s="1314"/>
      <c r="R11" s="1314"/>
      <c r="S11" s="1314"/>
      <c r="T11" s="1314"/>
      <c r="U11" s="728"/>
      <c r="V11" s="728"/>
      <c r="W11" s="487"/>
      <c r="X11" s="732"/>
      <c r="Y11" s="732"/>
      <c r="Z11" s="732"/>
      <c r="AA11" s="732"/>
      <c r="AB11" s="732"/>
      <c r="AC11" s="732"/>
      <c r="AD11" s="732"/>
      <c r="AE11" s="732"/>
      <c r="AF11" s="732"/>
      <c r="AG11" s="732"/>
      <c r="AH11" s="732"/>
    </row>
    <row r="12" spans="1:34" s="744" customFormat="1" ht="5.25" hidden="1">
      <c r="A12" s="1115"/>
      <c r="B12" s="1115"/>
      <c r="C12" s="1115"/>
      <c r="D12" s="1115"/>
      <c r="E12" s="1115"/>
      <c r="F12" s="1115"/>
      <c r="G12" s="1115"/>
      <c r="H12" s="1115"/>
      <c r="L12" s="1165"/>
      <c r="M12" s="1039"/>
      <c r="O12" s="1313"/>
      <c r="P12" s="1313"/>
      <c r="Q12" s="1313"/>
      <c r="R12" s="1313"/>
      <c r="S12" s="1313"/>
      <c r="T12" s="1313"/>
      <c r="U12" s="778"/>
      <c r="V12" s="778"/>
      <c r="X12" s="1115"/>
      <c r="Y12" s="1115"/>
      <c r="Z12" s="1115"/>
      <c r="AA12" s="1115"/>
      <c r="AB12" s="1115"/>
    </row>
    <row r="13" spans="1:34" s="537" customFormat="1" ht="11.25">
      <c r="A13" s="732"/>
      <c r="B13" s="732"/>
      <c r="C13" s="732"/>
      <c r="D13" s="732"/>
      <c r="E13" s="732"/>
      <c r="F13" s="732"/>
      <c r="G13" s="732"/>
      <c r="H13" s="732"/>
      <c r="L13" s="1311"/>
      <c r="M13" s="1311"/>
      <c r="N13" s="740"/>
      <c r="O13" s="728"/>
      <c r="P13" s="728"/>
      <c r="Q13" s="728"/>
      <c r="R13" s="728"/>
      <c r="S13" s="728"/>
      <c r="T13" s="728"/>
      <c r="U13" s="731" t="s">
        <v>370</v>
      </c>
      <c r="X13" s="732"/>
      <c r="Y13" s="732"/>
      <c r="Z13" s="732"/>
      <c r="AA13" s="732"/>
      <c r="AB13" s="732"/>
      <c r="AC13" s="732"/>
      <c r="AD13" s="732"/>
      <c r="AE13" s="732"/>
      <c r="AF13" s="732"/>
      <c r="AG13" s="732"/>
      <c r="AH13" s="732"/>
    </row>
    <row r="14" spans="1:34">
      <c r="J14" s="650"/>
      <c r="K14" s="650"/>
      <c r="L14" s="715"/>
      <c r="M14" s="715"/>
      <c r="N14" s="470"/>
      <c r="O14" s="1315"/>
      <c r="P14" s="1315"/>
      <c r="Q14" s="1315"/>
      <c r="R14" s="1315"/>
      <c r="S14" s="1315"/>
      <c r="T14" s="1315"/>
      <c r="U14" s="1315"/>
    </row>
    <row r="15" spans="1:34">
      <c r="J15" s="650"/>
      <c r="K15" s="650"/>
      <c r="L15" s="1224" t="s">
        <v>444</v>
      </c>
      <c r="M15" s="1224"/>
      <c r="N15" s="1224"/>
      <c r="O15" s="1224"/>
      <c r="P15" s="1224"/>
      <c r="Q15" s="1224"/>
      <c r="R15" s="1224"/>
      <c r="S15" s="1224"/>
      <c r="T15" s="1224"/>
      <c r="U15" s="1224"/>
      <c r="V15" s="1224"/>
      <c r="W15" s="1224" t="s">
        <v>445</v>
      </c>
    </row>
    <row r="16" spans="1:34" ht="14.25" customHeight="1">
      <c r="J16" s="650"/>
      <c r="K16" s="650"/>
      <c r="L16" s="1296" t="s">
        <v>90</v>
      </c>
      <c r="M16" s="1296" t="s">
        <v>599</v>
      </c>
      <c r="N16" s="628"/>
      <c r="O16" s="1297" t="s">
        <v>601</v>
      </c>
      <c r="P16" s="1298"/>
      <c r="Q16" s="1298"/>
      <c r="R16" s="1298"/>
      <c r="S16" s="1298"/>
      <c r="T16" s="1299"/>
      <c r="U16" s="1307" t="s">
        <v>338</v>
      </c>
      <c r="V16" s="1293" t="s">
        <v>273</v>
      </c>
      <c r="W16" s="1224"/>
    </row>
    <row r="17" spans="1:36" ht="14.25" customHeight="1">
      <c r="J17" s="650"/>
      <c r="K17" s="650"/>
      <c r="L17" s="1296"/>
      <c r="M17" s="1296"/>
      <c r="N17" s="629"/>
      <c r="O17" s="1302" t="s">
        <v>575</v>
      </c>
      <c r="P17" s="1300" t="s">
        <v>269</v>
      </c>
      <c r="Q17" s="1301"/>
      <c r="R17" s="1304" t="s">
        <v>612</v>
      </c>
      <c r="S17" s="1305"/>
      <c r="T17" s="1306"/>
      <c r="U17" s="1308"/>
      <c r="V17" s="1294"/>
      <c r="W17" s="1224"/>
    </row>
    <row r="18" spans="1:36" ht="33.75" customHeight="1">
      <c r="J18" s="650"/>
      <c r="K18" s="650"/>
      <c r="L18" s="1296"/>
      <c r="M18" s="1296"/>
      <c r="N18" s="630"/>
      <c r="O18" s="1303"/>
      <c r="P18" s="717" t="s">
        <v>576</v>
      </c>
      <c r="Q18" s="717" t="s">
        <v>6</v>
      </c>
      <c r="R18" s="741" t="s">
        <v>272</v>
      </c>
      <c r="S18" s="1291" t="s">
        <v>271</v>
      </c>
      <c r="T18" s="1292"/>
      <c r="U18" s="1309"/>
      <c r="V18" s="1295"/>
      <c r="W18" s="1224"/>
    </row>
    <row r="19" spans="1:36">
      <c r="J19" s="650"/>
      <c r="K19" s="536">
        <v>1</v>
      </c>
      <c r="L19" s="614" t="s">
        <v>91</v>
      </c>
      <c r="M19" s="614" t="s">
        <v>47</v>
      </c>
      <c r="N19" s="616" t="str">
        <f ca="1">OFFSET(N19,0,-1)</f>
        <v>2</v>
      </c>
      <c r="O19" s="739">
        <f ca="1">OFFSET(O19,0,-1)+1</f>
        <v>3</v>
      </c>
      <c r="P19" s="739">
        <f ca="1">OFFSET(P19,0,-1)+1</f>
        <v>4</v>
      </c>
      <c r="Q19" s="739">
        <f ca="1">OFFSET(Q19,0,-1)+1</f>
        <v>5</v>
      </c>
      <c r="R19" s="739">
        <f ca="1">OFFSET(R19,0,-1)+1</f>
        <v>6</v>
      </c>
      <c r="S19" s="1312">
        <f ca="1">OFFSET(S19,0,-1)+1</f>
        <v>7</v>
      </c>
      <c r="T19" s="1312"/>
      <c r="U19" s="739">
        <f ca="1">OFFSET(U19,0,-2)+1</f>
        <v>8</v>
      </c>
      <c r="V19" s="616">
        <f ca="1">OFFSET(V19,0,-1)</f>
        <v>8</v>
      </c>
      <c r="W19" s="739">
        <f ca="1">OFFSET(W19,0,-1)+1</f>
        <v>9</v>
      </c>
    </row>
    <row r="20" spans="1:36" ht="22.5">
      <c r="A20" s="1279">
        <v>1</v>
      </c>
      <c r="B20" s="829"/>
      <c r="C20" s="829"/>
      <c r="D20" s="829"/>
      <c r="E20" s="830"/>
      <c r="F20" s="831"/>
      <c r="G20" s="831"/>
      <c r="H20" s="831"/>
      <c r="I20" s="832"/>
      <c r="J20" s="827"/>
      <c r="K20" s="834"/>
      <c r="L20" s="742">
        <f>mergeValue(A20)</f>
        <v>1</v>
      </c>
      <c r="M20" s="608" t="s">
        <v>19</v>
      </c>
      <c r="N20" s="613"/>
      <c r="O20" s="1316"/>
      <c r="P20" s="1316"/>
      <c r="Q20" s="1316"/>
      <c r="R20" s="1316"/>
      <c r="S20" s="1316"/>
      <c r="T20" s="1316"/>
      <c r="U20" s="1316"/>
      <c r="V20" s="1316"/>
      <c r="W20" s="1123" t="s">
        <v>715</v>
      </c>
      <c r="Y20" s="775"/>
      <c r="Z20" s="775" t="str">
        <f t="shared" ref="Z20:Z33" si="0">IF(M20="","",M20 )</f>
        <v>Наименование тарифа</v>
      </c>
      <c r="AA20" s="775"/>
      <c r="AB20" s="775"/>
      <c r="AC20" s="775"/>
      <c r="AI20" s="757"/>
      <c r="AJ20" s="757"/>
    </row>
    <row r="21" spans="1:36" ht="22.5">
      <c r="A21" s="1279"/>
      <c r="B21" s="1279">
        <v>1</v>
      </c>
      <c r="C21" s="829"/>
      <c r="D21" s="829"/>
      <c r="E21" s="831"/>
      <c r="F21" s="831"/>
      <c r="G21" s="831"/>
      <c r="H21" s="831"/>
      <c r="I21" s="826"/>
      <c r="J21" s="825"/>
      <c r="K21" s="828"/>
      <c r="L21" s="742" t="str">
        <f>mergeValue(A21) &amp;"."&amp; mergeValue(B21)</f>
        <v>1.1</v>
      </c>
      <c r="M21" s="656" t="s">
        <v>15</v>
      </c>
      <c r="N21" s="613"/>
      <c r="O21" s="1316"/>
      <c r="P21" s="1316"/>
      <c r="Q21" s="1316"/>
      <c r="R21" s="1316"/>
      <c r="S21" s="1316"/>
      <c r="T21" s="1316"/>
      <c r="U21" s="1316"/>
      <c r="V21" s="1316"/>
      <c r="W21" s="1123" t="s">
        <v>458</v>
      </c>
      <c r="Y21" s="775"/>
      <c r="Z21" s="775" t="str">
        <f t="shared" si="0"/>
        <v>Территория действия тарифа</v>
      </c>
      <c r="AA21" s="775"/>
      <c r="AB21" s="775"/>
      <c r="AC21" s="775"/>
      <c r="AI21" s="757"/>
      <c r="AJ21" s="757"/>
    </row>
    <row r="22" spans="1:36" ht="22.5">
      <c r="A22" s="1279"/>
      <c r="B22" s="1279"/>
      <c r="C22" s="1279">
        <v>1</v>
      </c>
      <c r="D22" s="829"/>
      <c r="E22" s="831"/>
      <c r="F22" s="831"/>
      <c r="G22" s="831"/>
      <c r="H22" s="831"/>
      <c r="I22" s="833"/>
      <c r="J22" s="825"/>
      <c r="K22" s="828"/>
      <c r="L22" s="742" t="str">
        <f>mergeValue(A22) &amp;"."&amp; mergeValue(B22)&amp;"."&amp; mergeValue(C22)</f>
        <v>1.1.1</v>
      </c>
      <c r="M22" s="657" t="s">
        <v>7</v>
      </c>
      <c r="N22" s="613"/>
      <c r="O22" s="1316"/>
      <c r="P22" s="1316"/>
      <c r="Q22" s="1316"/>
      <c r="R22" s="1316"/>
      <c r="S22" s="1316"/>
      <c r="T22" s="1316"/>
      <c r="U22" s="1316"/>
      <c r="V22" s="1316"/>
      <c r="W22" s="1123" t="s">
        <v>597</v>
      </c>
      <c r="Y22" s="775"/>
      <c r="Z22" s="775" t="str">
        <f t="shared" si="0"/>
        <v xml:space="preserve">Наименование системы теплоснабжения </v>
      </c>
      <c r="AA22" s="775"/>
      <c r="AB22" s="775"/>
      <c r="AC22" s="775"/>
      <c r="AI22" s="757"/>
      <c r="AJ22" s="757"/>
    </row>
    <row r="23" spans="1:36" ht="22.5">
      <c r="A23" s="1279"/>
      <c r="B23" s="1279"/>
      <c r="C23" s="1279"/>
      <c r="D23" s="1279">
        <v>1</v>
      </c>
      <c r="E23" s="831"/>
      <c r="F23" s="831"/>
      <c r="G23" s="831"/>
      <c r="H23" s="831"/>
      <c r="I23" s="833"/>
      <c r="J23" s="825"/>
      <c r="K23" s="828"/>
      <c r="L23" s="742" t="str">
        <f>mergeValue(A23) &amp;"."&amp; mergeValue(B23)&amp;"."&amp; mergeValue(C23)&amp;"."&amp; mergeValue(D23)</f>
        <v>1.1.1.1</v>
      </c>
      <c r="M23" s="658" t="s">
        <v>21</v>
      </c>
      <c r="N23" s="613"/>
      <c r="O23" s="1316"/>
      <c r="P23" s="1316"/>
      <c r="Q23" s="1316"/>
      <c r="R23" s="1316"/>
      <c r="S23" s="1316"/>
      <c r="T23" s="1316"/>
      <c r="U23" s="1316"/>
      <c r="V23" s="1316"/>
      <c r="W23" s="1123" t="s">
        <v>598</v>
      </c>
      <c r="Y23" s="775"/>
      <c r="Z23" s="775" t="str">
        <f t="shared" si="0"/>
        <v xml:space="preserve">Источник тепловой энергии  </v>
      </c>
      <c r="AA23" s="775"/>
      <c r="AB23" s="775"/>
      <c r="AC23" s="775"/>
      <c r="AI23" s="757"/>
      <c r="AJ23" s="757"/>
    </row>
    <row r="24" spans="1:36" ht="78.75">
      <c r="A24" s="1279"/>
      <c r="B24" s="1279"/>
      <c r="C24" s="1279"/>
      <c r="D24" s="1279"/>
      <c r="E24" s="1279">
        <v>1</v>
      </c>
      <c r="F24" s="831"/>
      <c r="G24" s="831"/>
      <c r="H24" s="829">
        <v>1</v>
      </c>
      <c r="I24" s="1279">
        <v>1</v>
      </c>
      <c r="J24" s="831"/>
      <c r="K24" s="836"/>
      <c r="L24" s="742" t="str">
        <f>mergeValue(A24) &amp;"."&amp; mergeValue(B24)&amp;"."&amp; mergeValue(C24)&amp;"."&amp; mergeValue(D24)&amp;"."&amp; mergeValue(E24)</f>
        <v>1.1.1.1.1</v>
      </c>
      <c r="M24" s="522" t="s">
        <v>8</v>
      </c>
      <c r="N24" s="613"/>
      <c r="O24" s="1317"/>
      <c r="P24" s="1317"/>
      <c r="Q24" s="1317"/>
      <c r="R24" s="1317"/>
      <c r="S24" s="1317"/>
      <c r="T24" s="1317"/>
      <c r="U24" s="1317"/>
      <c r="V24" s="1317"/>
      <c r="W24" s="1123" t="s">
        <v>716</v>
      </c>
      <c r="Y24" s="775"/>
      <c r="Z24" s="775" t="str">
        <f t="shared" si="0"/>
        <v>Схема подключения теплопотребляющей установки к коллектору источника тепловой энергии</v>
      </c>
      <c r="AA24" s="775"/>
      <c r="AB24" s="775"/>
      <c r="AC24" s="775"/>
      <c r="AI24" s="757"/>
      <c r="AJ24" s="757"/>
    </row>
    <row r="25" spans="1:36" ht="33.75">
      <c r="A25" s="1279"/>
      <c r="B25" s="1279"/>
      <c r="C25" s="1279"/>
      <c r="D25" s="1279"/>
      <c r="E25" s="1279"/>
      <c r="F25" s="1279">
        <v>1</v>
      </c>
      <c r="G25" s="829"/>
      <c r="H25" s="829"/>
      <c r="I25" s="1279"/>
      <c r="J25" s="1279">
        <v>1</v>
      </c>
      <c r="K25" s="837"/>
      <c r="L25" s="742" t="str">
        <f>mergeValue(A25) &amp;"."&amp; mergeValue(B25)&amp;"."&amp; mergeValue(C25)&amp;"."&amp; mergeValue(D25)&amp;"."&amp; mergeValue(E25)&amp;"."&amp; mergeValue(F25)</f>
        <v>1.1.1.1.1.1</v>
      </c>
      <c r="M25" s="523" t="s">
        <v>9</v>
      </c>
      <c r="N25" s="613"/>
      <c r="O25" s="1317"/>
      <c r="P25" s="1317"/>
      <c r="Q25" s="1317"/>
      <c r="R25" s="1317"/>
      <c r="S25" s="1317"/>
      <c r="T25" s="1317"/>
      <c r="U25" s="1317"/>
      <c r="V25" s="1317"/>
      <c r="W25" s="1123" t="s">
        <v>717</v>
      </c>
      <c r="Y25" s="775"/>
      <c r="Z25" s="775" t="str">
        <f t="shared" si="0"/>
        <v>Группа потребителей</v>
      </c>
      <c r="AA25" s="775"/>
      <c r="AB25" s="775"/>
      <c r="AC25" s="775"/>
      <c r="AI25" s="757"/>
      <c r="AJ25" s="757"/>
    </row>
    <row r="26" spans="1:36" ht="122.1" customHeight="1">
      <c r="A26" s="1279"/>
      <c r="B26" s="1279"/>
      <c r="C26" s="1279"/>
      <c r="D26" s="1279"/>
      <c r="E26" s="1279"/>
      <c r="F26" s="1279"/>
      <c r="G26" s="829">
        <v>1</v>
      </c>
      <c r="H26" s="829"/>
      <c r="I26" s="1279"/>
      <c r="J26" s="1279"/>
      <c r="K26" s="837">
        <v>1</v>
      </c>
      <c r="L26" s="742" t="str">
        <f>mergeValue(A26) &amp;"."&amp; mergeValue(B26)&amp;"."&amp; mergeValue(C26)&amp;"."&amp; mergeValue(D26)&amp;"."&amp; mergeValue(E26)&amp;"."&amp; mergeValue(F26)&amp;"."&amp; mergeValue(G26)</f>
        <v>1.1.1.1.1.1.1</v>
      </c>
      <c r="M26" s="1082"/>
      <c r="N26" s="613"/>
      <c r="O26" s="724"/>
      <c r="P26" s="724"/>
      <c r="Q26" s="1033"/>
      <c r="R26" s="1286"/>
      <c r="S26" s="1287" t="s">
        <v>82</v>
      </c>
      <c r="T26" s="1286"/>
      <c r="U26" s="1287" t="s">
        <v>83</v>
      </c>
      <c r="V26" s="724"/>
      <c r="W26" s="1288" t="s">
        <v>718</v>
      </c>
      <c r="X26" s="757" t="str">
        <f>strCheckDate(O27:V27)</f>
        <v/>
      </c>
      <c r="Y26" s="775"/>
      <c r="Z26" s="775" t="str">
        <f t="shared" si="0"/>
        <v/>
      </c>
      <c r="AA26" s="775"/>
      <c r="AB26" s="775"/>
      <c r="AC26" s="775"/>
      <c r="AI26" s="757"/>
      <c r="AJ26" s="757"/>
    </row>
    <row r="27" spans="1:36" ht="11.25" hidden="1">
      <c r="A27" s="1279"/>
      <c r="B27" s="1279"/>
      <c r="C27" s="1279"/>
      <c r="D27" s="1279"/>
      <c r="E27" s="1279"/>
      <c r="F27" s="1279"/>
      <c r="G27" s="829"/>
      <c r="H27" s="829"/>
      <c r="I27" s="1279"/>
      <c r="J27" s="1279"/>
      <c r="K27" s="837"/>
      <c r="L27" s="750"/>
      <c r="M27" s="613"/>
      <c r="N27" s="613"/>
      <c r="O27" s="724"/>
      <c r="P27" s="724"/>
      <c r="Q27" s="730" t="str">
        <f>R26 &amp; "-" &amp; T26</f>
        <v>-</v>
      </c>
      <c r="R27" s="1286"/>
      <c r="S27" s="1287"/>
      <c r="T27" s="1286"/>
      <c r="U27" s="1287"/>
      <c r="V27" s="724"/>
      <c r="W27" s="1289"/>
      <c r="Y27" s="775"/>
      <c r="Z27" s="775" t="str">
        <f t="shared" si="0"/>
        <v/>
      </c>
      <c r="AA27" s="775"/>
      <c r="AB27" s="775"/>
      <c r="AC27" s="775"/>
      <c r="AI27" s="757"/>
      <c r="AJ27" s="757"/>
    </row>
    <row r="28" spans="1:36" ht="15" customHeight="1">
      <c r="A28" s="1279"/>
      <c r="B28" s="1279"/>
      <c r="C28" s="1279"/>
      <c r="D28" s="1279"/>
      <c r="E28" s="1279"/>
      <c r="F28" s="1279"/>
      <c r="G28" s="831"/>
      <c r="H28" s="829"/>
      <c r="I28" s="1279"/>
      <c r="J28" s="1279"/>
      <c r="K28" s="836"/>
      <c r="L28" s="652"/>
      <c r="M28" s="525" t="s">
        <v>24</v>
      </c>
      <c r="N28" s="726"/>
      <c r="O28" s="726"/>
      <c r="P28" s="726"/>
      <c r="Q28" s="726"/>
      <c r="R28" s="726"/>
      <c r="S28" s="726"/>
      <c r="T28" s="726"/>
      <c r="U28" s="726"/>
      <c r="V28" s="723"/>
      <c r="W28" s="1290"/>
      <c r="Y28" s="775"/>
      <c r="Z28" s="775" t="str">
        <f t="shared" si="0"/>
        <v>Добавить вид теплоносителя (параметры теплоносителя)</v>
      </c>
      <c r="AA28" s="775"/>
      <c r="AB28" s="775"/>
      <c r="AC28" s="775"/>
      <c r="AI28" s="757"/>
      <c r="AJ28" s="757"/>
    </row>
    <row r="29" spans="1:36" ht="15" customHeight="1">
      <c r="A29" s="1279"/>
      <c r="B29" s="1279"/>
      <c r="C29" s="1279"/>
      <c r="D29" s="1279"/>
      <c r="E29" s="1279"/>
      <c r="F29" s="831"/>
      <c r="G29" s="831"/>
      <c r="H29" s="829"/>
      <c r="I29" s="1279"/>
      <c r="J29" s="831"/>
      <c r="K29" s="836"/>
      <c r="L29" s="652"/>
      <c r="M29" s="524" t="s">
        <v>10</v>
      </c>
      <c r="N29" s="726"/>
      <c r="O29" s="726"/>
      <c r="P29" s="726"/>
      <c r="Q29" s="726"/>
      <c r="R29" s="726"/>
      <c r="S29" s="726"/>
      <c r="T29" s="726"/>
      <c r="U29" s="725"/>
      <c r="V29" s="726"/>
      <c r="W29" s="632"/>
      <c r="Y29" s="775"/>
      <c r="Z29" s="775" t="str">
        <f t="shared" si="0"/>
        <v>Добавить группу потребителей</v>
      </c>
      <c r="AA29" s="775"/>
      <c r="AB29" s="775"/>
      <c r="AC29" s="775"/>
      <c r="AI29" s="757"/>
      <c r="AJ29" s="757"/>
    </row>
    <row r="30" spans="1:36" ht="15" customHeight="1">
      <c r="A30" s="1279"/>
      <c r="B30" s="1279"/>
      <c r="C30" s="1279"/>
      <c r="D30" s="1279"/>
      <c r="E30" s="835"/>
      <c r="F30" s="831"/>
      <c r="G30" s="831"/>
      <c r="H30" s="831"/>
      <c r="I30" s="827"/>
      <c r="J30" s="824"/>
      <c r="K30" s="834"/>
      <c r="L30" s="652"/>
      <c r="M30" s="721" t="s">
        <v>11</v>
      </c>
      <c r="N30" s="726"/>
      <c r="O30" s="726"/>
      <c r="P30" s="726"/>
      <c r="Q30" s="726"/>
      <c r="R30" s="726"/>
      <c r="S30" s="726"/>
      <c r="T30" s="726"/>
      <c r="U30" s="725"/>
      <c r="V30" s="726"/>
      <c r="W30" s="632"/>
      <c r="Y30" s="775"/>
      <c r="Z30" s="775" t="str">
        <f t="shared" si="0"/>
        <v>Добавить схему подключения</v>
      </c>
      <c r="AA30" s="775"/>
      <c r="AB30" s="775"/>
      <c r="AC30" s="775"/>
      <c r="AI30" s="757"/>
      <c r="AJ30" s="757"/>
    </row>
    <row r="31" spans="1:36" ht="15" customHeight="1">
      <c r="A31" s="1279"/>
      <c r="B31" s="1279"/>
      <c r="C31" s="1279"/>
      <c r="D31" s="835"/>
      <c r="E31" s="835"/>
      <c r="F31" s="831"/>
      <c r="G31" s="831"/>
      <c r="H31" s="831"/>
      <c r="I31" s="827"/>
      <c r="J31" s="824"/>
      <c r="K31" s="834"/>
      <c r="L31" s="652"/>
      <c r="M31" s="720" t="s">
        <v>16</v>
      </c>
      <c r="N31" s="726"/>
      <c r="O31" s="726"/>
      <c r="P31" s="726"/>
      <c r="Q31" s="726"/>
      <c r="R31" s="726"/>
      <c r="S31" s="726"/>
      <c r="T31" s="726"/>
      <c r="U31" s="725"/>
      <c r="V31" s="726"/>
      <c r="W31" s="632"/>
      <c r="Y31" s="775"/>
      <c r="Z31" s="775" t="str">
        <f t="shared" si="0"/>
        <v>Добавить источник тепловой энергии</v>
      </c>
      <c r="AA31" s="775"/>
      <c r="AB31" s="775"/>
      <c r="AC31" s="775"/>
      <c r="AI31" s="757"/>
      <c r="AJ31" s="757"/>
    </row>
    <row r="32" spans="1:36" ht="15" customHeight="1">
      <c r="A32" s="1279"/>
      <c r="B32" s="1279"/>
      <c r="C32" s="835"/>
      <c r="D32" s="835"/>
      <c r="E32" s="835"/>
      <c r="F32" s="835"/>
      <c r="G32" s="840"/>
      <c r="H32" s="827"/>
      <c r="I32" s="838"/>
      <c r="J32" s="824"/>
      <c r="K32" s="839"/>
      <c r="L32" s="652"/>
      <c r="M32" s="719" t="s">
        <v>17</v>
      </c>
      <c r="N32" s="726"/>
      <c r="O32" s="726"/>
      <c r="P32" s="726"/>
      <c r="Q32" s="726"/>
      <c r="R32" s="726"/>
      <c r="S32" s="726"/>
      <c r="T32" s="726"/>
      <c r="U32" s="725"/>
      <c r="V32" s="726"/>
      <c r="W32" s="632"/>
      <c r="Y32" s="775"/>
      <c r="Z32" s="775" t="str">
        <f t="shared" si="0"/>
        <v>Добавить наименование системы теплоснабжения</v>
      </c>
      <c r="AA32" s="775"/>
      <c r="AB32" s="775"/>
      <c r="AC32" s="775"/>
      <c r="AI32" s="757"/>
      <c r="AJ32" s="757"/>
    </row>
    <row r="33" spans="1:36" ht="15" customHeight="1">
      <c r="A33" s="1279"/>
      <c r="B33" s="835"/>
      <c r="C33" s="835"/>
      <c r="D33" s="835"/>
      <c r="E33" s="835"/>
      <c r="F33" s="835"/>
      <c r="G33" s="840"/>
      <c r="H33" s="827"/>
      <c r="I33" s="827"/>
      <c r="J33" s="824"/>
      <c r="K33" s="834"/>
      <c r="L33" s="652"/>
      <c r="M33" s="694" t="s">
        <v>18</v>
      </c>
      <c r="N33" s="726"/>
      <c r="O33" s="726"/>
      <c r="P33" s="726"/>
      <c r="Q33" s="726"/>
      <c r="R33" s="726"/>
      <c r="S33" s="726"/>
      <c r="T33" s="726"/>
      <c r="U33" s="725"/>
      <c r="V33" s="726"/>
      <c r="W33" s="632"/>
      <c r="Y33" s="775"/>
      <c r="Z33" s="775" t="str">
        <f t="shared" si="0"/>
        <v>Добавить территорию действия тарифа</v>
      </c>
      <c r="AA33" s="775"/>
      <c r="AB33" s="775"/>
      <c r="AC33" s="775"/>
      <c r="AI33" s="757"/>
      <c r="AJ33" s="757"/>
    </row>
    <row r="34" spans="1:36" s="703" customFormat="1" ht="15" customHeight="1">
      <c r="A34" s="823"/>
      <c r="B34" s="823"/>
      <c r="C34" s="823"/>
      <c r="D34" s="823"/>
      <c r="E34" s="823"/>
      <c r="F34" s="823"/>
      <c r="G34" s="823"/>
      <c r="H34" s="823"/>
      <c r="I34" s="823"/>
      <c r="J34" s="823"/>
      <c r="K34" s="823"/>
      <c r="L34" s="461"/>
      <c r="M34" s="697" t="s">
        <v>307</v>
      </c>
      <c r="N34" s="726"/>
      <c r="O34" s="726"/>
      <c r="P34" s="726"/>
      <c r="Q34" s="726"/>
      <c r="R34" s="726"/>
      <c r="S34" s="726"/>
      <c r="T34" s="726"/>
      <c r="U34" s="725"/>
      <c r="V34" s="726"/>
      <c r="W34" s="632"/>
      <c r="X34" s="683"/>
      <c r="Y34" s="683"/>
      <c r="Z34" s="683"/>
      <c r="AA34" s="683"/>
      <c r="AB34" s="683"/>
      <c r="AC34" s="683"/>
      <c r="AD34" s="683"/>
      <c r="AE34" s="683"/>
      <c r="AF34" s="683"/>
      <c r="AG34" s="683"/>
      <c r="AH34" s="683"/>
    </row>
    <row r="35" spans="1:36" ht="11.25">
      <c r="A35" s="749"/>
      <c r="B35" s="749"/>
      <c r="C35" s="749"/>
      <c r="D35" s="749"/>
      <c r="E35" s="749"/>
      <c r="F35" s="749"/>
      <c r="G35" s="749"/>
      <c r="H35" s="749"/>
      <c r="I35" s="749"/>
      <c r="J35" s="749"/>
      <c r="K35" s="749"/>
      <c r="X35" s="749"/>
      <c r="Y35" s="749"/>
      <c r="Z35" s="749"/>
      <c r="AA35" s="749"/>
      <c r="AB35" s="749"/>
      <c r="AC35" s="749"/>
      <c r="AD35" s="749"/>
      <c r="AE35" s="749"/>
      <c r="AF35" s="749"/>
      <c r="AG35" s="749"/>
      <c r="AH35" s="749"/>
    </row>
    <row r="36" spans="1:36" ht="105.75" customHeight="1">
      <c r="L36" s="1">
        <v>1</v>
      </c>
      <c r="M36" s="1273" t="s">
        <v>719</v>
      </c>
      <c r="N36" s="1273"/>
      <c r="O36" s="1273"/>
      <c r="P36" s="1273"/>
      <c r="Q36" s="1273"/>
      <c r="R36" s="1273"/>
      <c r="S36" s="1273"/>
      <c r="T36" s="1273"/>
      <c r="U36" s="1273"/>
      <c r="V36" s="1273"/>
      <c r="W36" s="1273"/>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TM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S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JO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JP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R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JN26"/>
    <dataValidation type="list" allowBlank="1" showInputMessage="1" showErrorMessage="1" errorTitle="Ошибка" error="Выберите значение из списка" sqref="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JI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election activeCell="G16" sqref="G16"/>
    </sheetView>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20" width="10.5703125" style="552"/>
    <col min="21" max="16384" width="10.5703125" style="491"/>
  </cols>
  <sheetData>
    <row r="1" spans="1:20" ht="3" customHeight="1">
      <c r="A1" s="558" t="s">
        <v>182</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c r="O4" s="557"/>
      <c r="P4" s="557"/>
      <c r="Q4" s="557"/>
      <c r="R4" s="557"/>
      <c r="S4" s="557"/>
      <c r="T4" s="557"/>
    </row>
    <row r="5" spans="1:20" s="537" customFormat="1" ht="11.25" customHeight="1">
      <c r="A5" s="557"/>
      <c r="B5" s="557"/>
      <c r="C5" s="557"/>
      <c r="D5" s="557"/>
      <c r="F5" s="573" t="s">
        <v>90</v>
      </c>
      <c r="G5" s="585" t="s">
        <v>447</v>
      </c>
      <c r="H5" s="572" t="s">
        <v>438</v>
      </c>
      <c r="I5" s="1277"/>
      <c r="J5" s="557"/>
      <c r="K5" s="557"/>
      <c r="L5" s="557"/>
      <c r="M5" s="557"/>
      <c r="N5" s="557"/>
      <c r="O5" s="557"/>
      <c r="P5" s="557"/>
      <c r="Q5" s="557"/>
      <c r="R5" s="557"/>
      <c r="S5" s="557"/>
      <c r="T5" s="557"/>
    </row>
    <row r="6" spans="1:20" s="537" customFormat="1" ht="12" customHeight="1">
      <c r="A6" s="557"/>
      <c r="B6" s="557"/>
      <c r="C6" s="557"/>
      <c r="D6" s="557"/>
      <c r="F6" s="574" t="s">
        <v>91</v>
      </c>
      <c r="G6" s="576">
        <v>2</v>
      </c>
      <c r="H6" s="577">
        <v>3</v>
      </c>
      <c r="I6" s="575">
        <v>4</v>
      </c>
      <c r="J6" s="557">
        <v>4</v>
      </c>
      <c r="K6" s="557"/>
      <c r="L6" s="557"/>
      <c r="M6" s="557"/>
      <c r="N6" s="557"/>
      <c r="O6" s="557"/>
      <c r="P6" s="557"/>
      <c r="Q6" s="557"/>
      <c r="R6" s="557"/>
      <c r="S6" s="557"/>
      <c r="T6" s="557"/>
    </row>
    <row r="7" spans="1:20" s="537" customFormat="1" ht="18.75">
      <c r="A7" s="557"/>
      <c r="B7" s="557"/>
      <c r="C7" s="557"/>
      <c r="D7" s="557"/>
      <c r="F7" s="583">
        <v>1</v>
      </c>
      <c r="G7" s="599" t="s">
        <v>470</v>
      </c>
      <c r="H7" s="571" t="str">
        <f>IF(dateCh="","",dateCh)</f>
        <v>28.04.2023</v>
      </c>
      <c r="I7" s="548" t="s">
        <v>471</v>
      </c>
      <c r="J7" s="582"/>
      <c r="K7" s="557"/>
      <c r="L7" s="557"/>
      <c r="M7" s="557"/>
      <c r="N7" s="557"/>
      <c r="O7" s="557"/>
      <c r="P7" s="557"/>
      <c r="Q7" s="557"/>
      <c r="R7" s="557"/>
      <c r="S7" s="557"/>
      <c r="T7" s="557"/>
    </row>
    <row r="8" spans="1:20" s="537" customFormat="1" ht="45">
      <c r="A8" s="1278">
        <v>1</v>
      </c>
      <c r="B8" s="557"/>
      <c r="C8" s="557"/>
      <c r="D8" s="557"/>
      <c r="F8" s="583" t="str">
        <f>"2." &amp;mergeValue(A8)</f>
        <v>2.1</v>
      </c>
      <c r="G8" s="599" t="s">
        <v>472</v>
      </c>
      <c r="H8" s="571" t="str">
        <f>IF('Перечень тарифов'!R44="","наименование отсутствует","" &amp; 'Перечень тарифов'!R44 &amp; "")</f>
        <v>наименование отсутствует</v>
      </c>
      <c r="I8" s="548" t="s">
        <v>565</v>
      </c>
      <c r="J8" s="582"/>
      <c r="K8" s="557"/>
      <c r="L8" s="557"/>
      <c r="M8" s="557"/>
      <c r="N8" s="557"/>
      <c r="O8" s="557"/>
      <c r="P8" s="557"/>
      <c r="Q8" s="557"/>
      <c r="R8" s="557"/>
      <c r="S8" s="557"/>
      <c r="T8" s="557"/>
    </row>
    <row r="9" spans="1:20" s="537" customFormat="1" ht="22.5">
      <c r="A9" s="1278"/>
      <c r="B9" s="557"/>
      <c r="C9" s="557"/>
      <c r="D9" s="557"/>
      <c r="F9" s="583" t="str">
        <f>"3." &amp;mergeValue(A9)</f>
        <v>3.1</v>
      </c>
      <c r="G9" s="599" t="s">
        <v>473</v>
      </c>
      <c r="H9" s="571" t="str">
        <f>IF('Перечень тарифов'!F44="","наименование отсутствует","" &amp; 'Перечень тарифов'!F44 &amp; "")</f>
        <v>Поддержание резервной тепловой мощности при отсутствии потребления тепловой энергии</v>
      </c>
      <c r="I9" s="548" t="s">
        <v>563</v>
      </c>
      <c r="J9" s="582"/>
      <c r="K9" s="557"/>
      <c r="L9" s="557"/>
      <c r="M9" s="557"/>
      <c r="N9" s="557"/>
      <c r="O9" s="557"/>
      <c r="P9" s="557"/>
      <c r="Q9" s="557"/>
      <c r="R9" s="557"/>
      <c r="S9" s="557"/>
      <c r="T9" s="557"/>
    </row>
    <row r="10" spans="1:20" s="537" customFormat="1" ht="22.5">
      <c r="A10" s="1278"/>
      <c r="B10" s="557"/>
      <c r="C10" s="557"/>
      <c r="D10" s="557"/>
      <c r="F10" s="583" t="str">
        <f>"4."&amp;mergeValue(A10)</f>
        <v>4.1</v>
      </c>
      <c r="G10" s="599" t="s">
        <v>474</v>
      </c>
      <c r="H10" s="572" t="s">
        <v>448</v>
      </c>
      <c r="I10" s="548"/>
      <c r="J10" s="582"/>
      <c r="K10" s="557"/>
      <c r="L10" s="557"/>
      <c r="M10" s="557"/>
      <c r="N10" s="557"/>
      <c r="O10" s="557"/>
      <c r="P10" s="557"/>
      <c r="Q10" s="557"/>
      <c r="R10" s="557"/>
      <c r="S10" s="557"/>
      <c r="T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c r="O11" s="557"/>
      <c r="P11" s="557"/>
      <c r="Q11" s="557"/>
      <c r="R11" s="557"/>
      <c r="S11" s="557"/>
      <c r="T11" s="557"/>
    </row>
    <row r="12" spans="1:20" s="537" customFormat="1" ht="22.5">
      <c r="A12" s="1278"/>
      <c r="B12" s="1278"/>
      <c r="C12" s="1278">
        <v>1</v>
      </c>
      <c r="D12" s="590"/>
      <c r="F12" s="583" t="str">
        <f>"4."&amp;mergeValue(A12) &amp;"."&amp;mergeValue(B12)&amp;"."&amp;mergeValue(C12)</f>
        <v>4.1.1.1</v>
      </c>
      <c r="G12" s="589" t="s">
        <v>475</v>
      </c>
      <c r="H12" s="571" t="str">
        <f>IF(Территории!H13="","","" &amp; Территории!H13 &amp; "")</f>
        <v>город Апатиты</v>
      </c>
      <c r="I12" s="548" t="s">
        <v>478</v>
      </c>
      <c r="J12" s="582"/>
      <c r="K12" s="557"/>
      <c r="L12" s="557"/>
      <c r="M12" s="557"/>
      <c r="N12" s="557"/>
      <c r="O12" s="557"/>
      <c r="P12" s="557"/>
      <c r="Q12" s="557"/>
      <c r="R12" s="557"/>
      <c r="S12" s="557"/>
      <c r="T12" s="557"/>
    </row>
    <row r="13" spans="1:20" s="537" customFormat="1" ht="56.25">
      <c r="A13" s="1278"/>
      <c r="B13" s="1278"/>
      <c r="C13" s="1278"/>
      <c r="D13" s="590">
        <v>1</v>
      </c>
      <c r="F13" s="583" t="str">
        <f>"4."&amp;mergeValue(A13) &amp;"."&amp;mergeValue(B13)&amp;"."&amp;mergeValue(C13)&amp;"."&amp;mergeValue(D13)</f>
        <v>4.1.1.1.1</v>
      </c>
      <c r="G13" s="600" t="s">
        <v>476</v>
      </c>
      <c r="H13" s="571" t="str">
        <f>IF(Территории!R14="","","" &amp; Территории!R14 &amp; "")</f>
        <v>город Апатиты (47519000)</v>
      </c>
      <c r="I13" s="1186" t="s">
        <v>566</v>
      </c>
      <c r="J13" s="582"/>
      <c r="K13" s="557"/>
      <c r="L13" s="557"/>
      <c r="M13" s="557"/>
      <c r="N13" s="557"/>
      <c r="O13" s="557"/>
      <c r="P13" s="557"/>
      <c r="Q13" s="557"/>
      <c r="R13" s="557"/>
      <c r="S13" s="557"/>
      <c r="T13" s="557"/>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580" customFormat="1" ht="3" customHeight="1">
      <c r="A18" s="581"/>
      <c r="B18" s="581"/>
      <c r="C18" s="581"/>
      <c r="D18" s="581"/>
      <c r="F18" s="592"/>
      <c r="G18" s="593"/>
      <c r="H18" s="594"/>
      <c r="I18" s="595"/>
      <c r="J18" s="581"/>
      <c r="K18" s="581"/>
      <c r="L18" s="581"/>
      <c r="M18" s="581"/>
      <c r="N18" s="581"/>
      <c r="O18" s="581"/>
      <c r="P18" s="581"/>
      <c r="Q18" s="581"/>
      <c r="R18" s="581"/>
      <c r="S18" s="581"/>
      <c r="T18" s="581"/>
    </row>
    <row r="19" spans="1:20" s="580" customFormat="1" ht="15" customHeight="1">
      <c r="A19" s="581"/>
      <c r="B19" s="581"/>
      <c r="C19" s="581"/>
      <c r="D19" s="581"/>
      <c r="F19" s="579"/>
      <c r="G19" s="1273" t="s">
        <v>568</v>
      </c>
      <c r="H19" s="1273"/>
      <c r="I19" s="561"/>
      <c r="J19" s="581"/>
      <c r="K19" s="581"/>
      <c r="L19" s="581"/>
      <c r="M19" s="581"/>
      <c r="N19" s="581"/>
      <c r="O19" s="581"/>
      <c r="P19" s="581"/>
      <c r="Q19" s="581"/>
      <c r="R19" s="581"/>
      <c r="S19" s="581"/>
      <c r="T19" s="581"/>
    </row>
  </sheetData>
  <sheetProtection password="FA9C" sheet="1" objects="1" scenarios="1" formatColumns="0" formatRows="0"/>
  <mergeCells count="9">
    <mergeCell ref="G19:H19"/>
    <mergeCell ref="F2:H2"/>
    <mergeCell ref="F4:H4"/>
    <mergeCell ref="I4:I5"/>
    <mergeCell ref="A8:A17"/>
    <mergeCell ref="B11:B13"/>
    <mergeCell ref="C12:C13"/>
    <mergeCell ref="B15:B17"/>
    <mergeCell ref="C16:C17"/>
  </mergeCells>
  <dataValidations count="1">
    <dataValidation type="textLength" operator="lessThanOrEqual" allowBlank="1" showInputMessage="1" showErrorMessage="1" errorTitle="Ошибка" error="Допускается ввод не более 900 символов!" sqref="I18: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0"/>
  <sheetViews>
    <sheetView showGridLines="0" topLeftCell="I12" zoomScaleNormal="100" workbookViewId="0">
      <selection activeCell="O24" sqref="O24"/>
    </sheetView>
  </sheetViews>
  <sheetFormatPr defaultColWidth="10.5703125" defaultRowHeight="14.25"/>
  <cols>
    <col min="1" max="6" width="10.5703125" style="179" hidden="1" customWidth="1"/>
    <col min="7" max="8" width="9.140625" style="478" hidden="1" customWidth="1"/>
    <col min="9" max="9" width="3.7109375" style="452" customWidth="1"/>
    <col min="10" max="11" width="3.7109375" style="451" customWidth="1"/>
    <col min="12" max="12" width="12.7109375" style="445" customWidth="1"/>
    <col min="13" max="13" width="44.7109375" style="445" customWidth="1"/>
    <col min="14" max="14" width="1.7109375" style="445" hidden="1" customWidth="1"/>
    <col min="15" max="15" width="23.7109375" style="445" customWidth="1"/>
    <col min="16" max="17" width="1.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33" width="10.5703125" style="468"/>
    <col min="34" max="256" width="10.5703125" style="445"/>
    <col min="257" max="264" width="0" style="445" hidden="1" customWidth="1"/>
    <col min="265" max="267" width="3.7109375" style="445" customWidth="1"/>
    <col min="268" max="268" width="12.7109375" style="445" customWidth="1"/>
    <col min="269" max="269" width="51.140625" style="445" customWidth="1"/>
    <col min="270" max="270" width="0" style="445" hidden="1" customWidth="1"/>
    <col min="271" max="271" width="18.7109375" style="445" customWidth="1"/>
    <col min="272"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512" width="10.5703125" style="445"/>
    <col min="513" max="520" width="0" style="445" hidden="1" customWidth="1"/>
    <col min="521" max="523" width="3.7109375" style="445" customWidth="1"/>
    <col min="524" max="524" width="12.7109375" style="445" customWidth="1"/>
    <col min="525" max="525" width="51.140625" style="445" customWidth="1"/>
    <col min="526" max="526" width="0" style="445" hidden="1" customWidth="1"/>
    <col min="527" max="527" width="18.7109375" style="445" customWidth="1"/>
    <col min="528"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768" width="10.5703125" style="445"/>
    <col min="769" max="776" width="0" style="445" hidden="1" customWidth="1"/>
    <col min="777" max="779" width="3.7109375" style="445" customWidth="1"/>
    <col min="780" max="780" width="12.7109375" style="445" customWidth="1"/>
    <col min="781" max="781" width="51.140625" style="445" customWidth="1"/>
    <col min="782" max="782" width="0" style="445" hidden="1" customWidth="1"/>
    <col min="783" max="783" width="18.7109375" style="445" customWidth="1"/>
    <col min="784"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1024" width="10.5703125" style="445"/>
    <col min="1025" max="1032" width="0" style="445" hidden="1" customWidth="1"/>
    <col min="1033" max="1035" width="3.7109375" style="445" customWidth="1"/>
    <col min="1036" max="1036" width="12.7109375" style="445" customWidth="1"/>
    <col min="1037" max="1037" width="51.140625" style="445" customWidth="1"/>
    <col min="1038" max="1038" width="0" style="445" hidden="1" customWidth="1"/>
    <col min="1039" max="1039" width="18.7109375" style="445" customWidth="1"/>
    <col min="1040"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280" width="10.5703125" style="445"/>
    <col min="1281" max="1288" width="0" style="445" hidden="1" customWidth="1"/>
    <col min="1289" max="1291" width="3.7109375" style="445" customWidth="1"/>
    <col min="1292" max="1292" width="12.7109375" style="445" customWidth="1"/>
    <col min="1293" max="1293" width="51.140625" style="445" customWidth="1"/>
    <col min="1294" max="1294" width="0" style="445" hidden="1" customWidth="1"/>
    <col min="1295" max="1295" width="18.7109375" style="445" customWidth="1"/>
    <col min="1296"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536" width="10.5703125" style="445"/>
    <col min="1537" max="1544" width="0" style="445" hidden="1" customWidth="1"/>
    <col min="1545" max="1547" width="3.7109375" style="445" customWidth="1"/>
    <col min="1548" max="1548" width="12.7109375" style="445" customWidth="1"/>
    <col min="1549" max="1549" width="51.140625" style="445" customWidth="1"/>
    <col min="1550" max="1550" width="0" style="445" hidden="1" customWidth="1"/>
    <col min="1551" max="1551" width="18.7109375" style="445" customWidth="1"/>
    <col min="1552"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792" width="10.5703125" style="445"/>
    <col min="1793" max="1800" width="0" style="445" hidden="1" customWidth="1"/>
    <col min="1801" max="1803" width="3.7109375" style="445" customWidth="1"/>
    <col min="1804" max="1804" width="12.7109375" style="445" customWidth="1"/>
    <col min="1805" max="1805" width="51.140625" style="445" customWidth="1"/>
    <col min="1806" max="1806" width="0" style="445" hidden="1" customWidth="1"/>
    <col min="1807" max="1807" width="18.7109375" style="445" customWidth="1"/>
    <col min="1808"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2048" width="10.5703125" style="445"/>
    <col min="2049" max="2056" width="0" style="445" hidden="1" customWidth="1"/>
    <col min="2057" max="2059" width="3.7109375" style="445" customWidth="1"/>
    <col min="2060" max="2060" width="12.7109375" style="445" customWidth="1"/>
    <col min="2061" max="2061" width="51.140625" style="445" customWidth="1"/>
    <col min="2062" max="2062" width="0" style="445" hidden="1" customWidth="1"/>
    <col min="2063" max="2063" width="18.7109375" style="445" customWidth="1"/>
    <col min="2064"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304" width="10.5703125" style="445"/>
    <col min="2305" max="2312" width="0" style="445" hidden="1" customWidth="1"/>
    <col min="2313" max="2315" width="3.7109375" style="445" customWidth="1"/>
    <col min="2316" max="2316" width="12.7109375" style="445" customWidth="1"/>
    <col min="2317" max="2317" width="51.140625" style="445" customWidth="1"/>
    <col min="2318" max="2318" width="0" style="445" hidden="1" customWidth="1"/>
    <col min="2319" max="2319" width="18.7109375" style="445" customWidth="1"/>
    <col min="2320"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560" width="10.5703125" style="445"/>
    <col min="2561" max="2568" width="0" style="445" hidden="1" customWidth="1"/>
    <col min="2569" max="2571" width="3.7109375" style="445" customWidth="1"/>
    <col min="2572" max="2572" width="12.7109375" style="445" customWidth="1"/>
    <col min="2573" max="2573" width="51.140625" style="445" customWidth="1"/>
    <col min="2574" max="2574" width="0" style="445" hidden="1" customWidth="1"/>
    <col min="2575" max="2575" width="18.7109375" style="445" customWidth="1"/>
    <col min="2576"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816" width="10.5703125" style="445"/>
    <col min="2817" max="2824" width="0" style="445" hidden="1" customWidth="1"/>
    <col min="2825" max="2827" width="3.7109375" style="445" customWidth="1"/>
    <col min="2828" max="2828" width="12.7109375" style="445" customWidth="1"/>
    <col min="2829" max="2829" width="51.140625" style="445" customWidth="1"/>
    <col min="2830" max="2830" width="0" style="445" hidden="1" customWidth="1"/>
    <col min="2831" max="2831" width="18.7109375" style="445" customWidth="1"/>
    <col min="2832"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3072" width="10.5703125" style="445"/>
    <col min="3073" max="3080" width="0" style="445" hidden="1" customWidth="1"/>
    <col min="3081" max="3083" width="3.7109375" style="445" customWidth="1"/>
    <col min="3084" max="3084" width="12.7109375" style="445" customWidth="1"/>
    <col min="3085" max="3085" width="51.140625" style="445" customWidth="1"/>
    <col min="3086" max="3086" width="0" style="445" hidden="1" customWidth="1"/>
    <col min="3087" max="3087" width="18.7109375" style="445" customWidth="1"/>
    <col min="3088"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328" width="10.5703125" style="445"/>
    <col min="3329" max="3336" width="0" style="445" hidden="1" customWidth="1"/>
    <col min="3337" max="3339" width="3.7109375" style="445" customWidth="1"/>
    <col min="3340" max="3340" width="12.7109375" style="445" customWidth="1"/>
    <col min="3341" max="3341" width="51.140625" style="445" customWidth="1"/>
    <col min="3342" max="3342" width="0" style="445" hidden="1" customWidth="1"/>
    <col min="3343" max="3343" width="18.7109375" style="445" customWidth="1"/>
    <col min="3344"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584" width="10.5703125" style="445"/>
    <col min="3585" max="3592" width="0" style="445" hidden="1" customWidth="1"/>
    <col min="3593" max="3595" width="3.7109375" style="445" customWidth="1"/>
    <col min="3596" max="3596" width="12.7109375" style="445" customWidth="1"/>
    <col min="3597" max="3597" width="51.140625" style="445" customWidth="1"/>
    <col min="3598" max="3598" width="0" style="445" hidden="1" customWidth="1"/>
    <col min="3599" max="3599" width="18.7109375" style="445" customWidth="1"/>
    <col min="3600"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840" width="10.5703125" style="445"/>
    <col min="3841" max="3848" width="0" style="445" hidden="1" customWidth="1"/>
    <col min="3849" max="3851" width="3.7109375" style="445" customWidth="1"/>
    <col min="3852" max="3852" width="12.7109375" style="445" customWidth="1"/>
    <col min="3853" max="3853" width="51.140625" style="445" customWidth="1"/>
    <col min="3854" max="3854" width="0" style="445" hidden="1" customWidth="1"/>
    <col min="3855" max="3855" width="18.7109375" style="445" customWidth="1"/>
    <col min="3856"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4096" width="10.5703125" style="445"/>
    <col min="4097" max="4104" width="0" style="445" hidden="1" customWidth="1"/>
    <col min="4105" max="4107" width="3.7109375" style="445" customWidth="1"/>
    <col min="4108" max="4108" width="12.7109375" style="445" customWidth="1"/>
    <col min="4109" max="4109" width="51.140625" style="445" customWidth="1"/>
    <col min="4110" max="4110" width="0" style="445" hidden="1" customWidth="1"/>
    <col min="4111" max="4111" width="18.7109375" style="445" customWidth="1"/>
    <col min="4112"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352" width="10.5703125" style="445"/>
    <col min="4353" max="4360" width="0" style="445" hidden="1" customWidth="1"/>
    <col min="4361" max="4363" width="3.7109375" style="445" customWidth="1"/>
    <col min="4364" max="4364" width="12.7109375" style="445" customWidth="1"/>
    <col min="4365" max="4365" width="51.140625" style="445" customWidth="1"/>
    <col min="4366" max="4366" width="0" style="445" hidden="1" customWidth="1"/>
    <col min="4367" max="4367" width="18.7109375" style="445" customWidth="1"/>
    <col min="4368"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608" width="10.5703125" style="445"/>
    <col min="4609" max="4616" width="0" style="445" hidden="1" customWidth="1"/>
    <col min="4617" max="4619" width="3.7109375" style="445" customWidth="1"/>
    <col min="4620" max="4620" width="12.7109375" style="445" customWidth="1"/>
    <col min="4621" max="4621" width="51.140625" style="445" customWidth="1"/>
    <col min="4622" max="4622" width="0" style="445" hidden="1" customWidth="1"/>
    <col min="4623" max="4623" width="18.7109375" style="445" customWidth="1"/>
    <col min="4624"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864" width="10.5703125" style="445"/>
    <col min="4865" max="4872" width="0" style="445" hidden="1" customWidth="1"/>
    <col min="4873" max="4875" width="3.7109375" style="445" customWidth="1"/>
    <col min="4876" max="4876" width="12.7109375" style="445" customWidth="1"/>
    <col min="4877" max="4877" width="51.140625" style="445" customWidth="1"/>
    <col min="4878" max="4878" width="0" style="445" hidden="1" customWidth="1"/>
    <col min="4879" max="4879" width="18.7109375" style="445" customWidth="1"/>
    <col min="4880"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5120" width="10.5703125" style="445"/>
    <col min="5121" max="5128" width="0" style="445" hidden="1" customWidth="1"/>
    <col min="5129" max="5131" width="3.7109375" style="445" customWidth="1"/>
    <col min="5132" max="5132" width="12.7109375" style="445" customWidth="1"/>
    <col min="5133" max="5133" width="51.140625" style="445" customWidth="1"/>
    <col min="5134" max="5134" width="0" style="445" hidden="1" customWidth="1"/>
    <col min="5135" max="5135" width="18.7109375" style="445" customWidth="1"/>
    <col min="5136"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376" width="10.5703125" style="445"/>
    <col min="5377" max="5384" width="0" style="445" hidden="1" customWidth="1"/>
    <col min="5385" max="5387" width="3.7109375" style="445" customWidth="1"/>
    <col min="5388" max="5388" width="12.7109375" style="445" customWidth="1"/>
    <col min="5389" max="5389" width="51.140625" style="445" customWidth="1"/>
    <col min="5390" max="5390" width="0" style="445" hidden="1" customWidth="1"/>
    <col min="5391" max="5391" width="18.7109375" style="445" customWidth="1"/>
    <col min="5392"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632" width="10.5703125" style="445"/>
    <col min="5633" max="5640" width="0" style="445" hidden="1" customWidth="1"/>
    <col min="5641" max="5643" width="3.7109375" style="445" customWidth="1"/>
    <col min="5644" max="5644" width="12.7109375" style="445" customWidth="1"/>
    <col min="5645" max="5645" width="51.140625" style="445" customWidth="1"/>
    <col min="5646" max="5646" width="0" style="445" hidden="1" customWidth="1"/>
    <col min="5647" max="5647" width="18.7109375" style="445" customWidth="1"/>
    <col min="5648"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888" width="10.5703125" style="445"/>
    <col min="5889" max="5896" width="0" style="445" hidden="1" customWidth="1"/>
    <col min="5897" max="5899" width="3.7109375" style="445" customWidth="1"/>
    <col min="5900" max="5900" width="12.7109375" style="445" customWidth="1"/>
    <col min="5901" max="5901" width="51.140625" style="445" customWidth="1"/>
    <col min="5902" max="5902" width="0" style="445" hidden="1" customWidth="1"/>
    <col min="5903" max="5903" width="18.7109375" style="445" customWidth="1"/>
    <col min="5904"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6144" width="10.5703125" style="445"/>
    <col min="6145" max="6152" width="0" style="445" hidden="1" customWidth="1"/>
    <col min="6153" max="6155" width="3.7109375" style="445" customWidth="1"/>
    <col min="6156" max="6156" width="12.7109375" style="445" customWidth="1"/>
    <col min="6157" max="6157" width="51.140625" style="445" customWidth="1"/>
    <col min="6158" max="6158" width="0" style="445" hidden="1" customWidth="1"/>
    <col min="6159" max="6159" width="18.7109375" style="445" customWidth="1"/>
    <col min="6160"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400" width="10.5703125" style="445"/>
    <col min="6401" max="6408" width="0" style="445" hidden="1" customWidth="1"/>
    <col min="6409" max="6411" width="3.7109375" style="445" customWidth="1"/>
    <col min="6412" max="6412" width="12.7109375" style="445" customWidth="1"/>
    <col min="6413" max="6413" width="51.140625" style="445" customWidth="1"/>
    <col min="6414" max="6414" width="0" style="445" hidden="1" customWidth="1"/>
    <col min="6415" max="6415" width="18.7109375" style="445" customWidth="1"/>
    <col min="6416"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656" width="10.5703125" style="445"/>
    <col min="6657" max="6664" width="0" style="445" hidden="1" customWidth="1"/>
    <col min="6665" max="6667" width="3.7109375" style="445" customWidth="1"/>
    <col min="6668" max="6668" width="12.7109375" style="445" customWidth="1"/>
    <col min="6669" max="6669" width="51.140625" style="445" customWidth="1"/>
    <col min="6670" max="6670" width="0" style="445" hidden="1" customWidth="1"/>
    <col min="6671" max="6671" width="18.7109375" style="445" customWidth="1"/>
    <col min="6672"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912" width="10.5703125" style="445"/>
    <col min="6913" max="6920" width="0" style="445" hidden="1" customWidth="1"/>
    <col min="6921" max="6923" width="3.7109375" style="445" customWidth="1"/>
    <col min="6924" max="6924" width="12.7109375" style="445" customWidth="1"/>
    <col min="6925" max="6925" width="51.140625" style="445" customWidth="1"/>
    <col min="6926" max="6926" width="0" style="445" hidden="1" customWidth="1"/>
    <col min="6927" max="6927" width="18.7109375" style="445" customWidth="1"/>
    <col min="6928"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7168" width="10.5703125" style="445"/>
    <col min="7169" max="7176" width="0" style="445" hidden="1" customWidth="1"/>
    <col min="7177" max="7179" width="3.7109375" style="445" customWidth="1"/>
    <col min="7180" max="7180" width="12.7109375" style="445" customWidth="1"/>
    <col min="7181" max="7181" width="51.140625" style="445" customWidth="1"/>
    <col min="7182" max="7182" width="0" style="445" hidden="1" customWidth="1"/>
    <col min="7183" max="7183" width="18.7109375" style="445" customWidth="1"/>
    <col min="7184"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424" width="10.5703125" style="445"/>
    <col min="7425" max="7432" width="0" style="445" hidden="1" customWidth="1"/>
    <col min="7433" max="7435" width="3.7109375" style="445" customWidth="1"/>
    <col min="7436" max="7436" width="12.7109375" style="445" customWidth="1"/>
    <col min="7437" max="7437" width="51.140625" style="445" customWidth="1"/>
    <col min="7438" max="7438" width="0" style="445" hidden="1" customWidth="1"/>
    <col min="7439" max="7439" width="18.7109375" style="445" customWidth="1"/>
    <col min="7440"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680" width="10.5703125" style="445"/>
    <col min="7681" max="7688" width="0" style="445" hidden="1" customWidth="1"/>
    <col min="7689" max="7691" width="3.7109375" style="445" customWidth="1"/>
    <col min="7692" max="7692" width="12.7109375" style="445" customWidth="1"/>
    <col min="7693" max="7693" width="51.140625" style="445" customWidth="1"/>
    <col min="7694" max="7694" width="0" style="445" hidden="1" customWidth="1"/>
    <col min="7695" max="7695" width="18.7109375" style="445" customWidth="1"/>
    <col min="7696"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936" width="10.5703125" style="445"/>
    <col min="7937" max="7944" width="0" style="445" hidden="1" customWidth="1"/>
    <col min="7945" max="7947" width="3.7109375" style="445" customWidth="1"/>
    <col min="7948" max="7948" width="12.7109375" style="445" customWidth="1"/>
    <col min="7949" max="7949" width="51.140625" style="445" customWidth="1"/>
    <col min="7950" max="7950" width="0" style="445" hidden="1" customWidth="1"/>
    <col min="7951" max="7951" width="18.7109375" style="445" customWidth="1"/>
    <col min="7952"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8192" width="10.5703125" style="445"/>
    <col min="8193" max="8200" width="0" style="445" hidden="1" customWidth="1"/>
    <col min="8201" max="8203" width="3.7109375" style="445" customWidth="1"/>
    <col min="8204" max="8204" width="12.7109375" style="445" customWidth="1"/>
    <col min="8205" max="8205" width="51.140625" style="445" customWidth="1"/>
    <col min="8206" max="8206" width="0" style="445" hidden="1" customWidth="1"/>
    <col min="8207" max="8207" width="18.7109375" style="445" customWidth="1"/>
    <col min="8208"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448" width="10.5703125" style="445"/>
    <col min="8449" max="8456" width="0" style="445" hidden="1" customWidth="1"/>
    <col min="8457" max="8459" width="3.7109375" style="445" customWidth="1"/>
    <col min="8460" max="8460" width="12.7109375" style="445" customWidth="1"/>
    <col min="8461" max="8461" width="51.140625" style="445" customWidth="1"/>
    <col min="8462" max="8462" width="0" style="445" hidden="1" customWidth="1"/>
    <col min="8463" max="8463" width="18.7109375" style="445" customWidth="1"/>
    <col min="8464"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704" width="10.5703125" style="445"/>
    <col min="8705" max="8712" width="0" style="445" hidden="1" customWidth="1"/>
    <col min="8713" max="8715" width="3.7109375" style="445" customWidth="1"/>
    <col min="8716" max="8716" width="12.7109375" style="445" customWidth="1"/>
    <col min="8717" max="8717" width="51.140625" style="445" customWidth="1"/>
    <col min="8718" max="8718" width="0" style="445" hidden="1" customWidth="1"/>
    <col min="8719" max="8719" width="18.7109375" style="445" customWidth="1"/>
    <col min="8720"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960" width="10.5703125" style="445"/>
    <col min="8961" max="8968" width="0" style="445" hidden="1" customWidth="1"/>
    <col min="8969" max="8971" width="3.7109375" style="445" customWidth="1"/>
    <col min="8972" max="8972" width="12.7109375" style="445" customWidth="1"/>
    <col min="8973" max="8973" width="51.140625" style="445" customWidth="1"/>
    <col min="8974" max="8974" width="0" style="445" hidden="1" customWidth="1"/>
    <col min="8975" max="8975" width="18.7109375" style="445" customWidth="1"/>
    <col min="8976"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9216" width="10.5703125" style="445"/>
    <col min="9217" max="9224" width="0" style="445" hidden="1" customWidth="1"/>
    <col min="9225" max="9227" width="3.7109375" style="445" customWidth="1"/>
    <col min="9228" max="9228" width="12.7109375" style="445" customWidth="1"/>
    <col min="9229" max="9229" width="51.140625" style="445" customWidth="1"/>
    <col min="9230" max="9230" width="0" style="445" hidden="1" customWidth="1"/>
    <col min="9231" max="9231" width="18.7109375" style="445" customWidth="1"/>
    <col min="9232"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472" width="10.5703125" style="445"/>
    <col min="9473" max="9480" width="0" style="445" hidden="1" customWidth="1"/>
    <col min="9481" max="9483" width="3.7109375" style="445" customWidth="1"/>
    <col min="9484" max="9484" width="12.7109375" style="445" customWidth="1"/>
    <col min="9485" max="9485" width="51.140625" style="445" customWidth="1"/>
    <col min="9486" max="9486" width="0" style="445" hidden="1" customWidth="1"/>
    <col min="9487" max="9487" width="18.7109375" style="445" customWidth="1"/>
    <col min="9488"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728" width="10.5703125" style="445"/>
    <col min="9729" max="9736" width="0" style="445" hidden="1" customWidth="1"/>
    <col min="9737" max="9739" width="3.7109375" style="445" customWidth="1"/>
    <col min="9740" max="9740" width="12.7109375" style="445" customWidth="1"/>
    <col min="9741" max="9741" width="51.140625" style="445" customWidth="1"/>
    <col min="9742" max="9742" width="0" style="445" hidden="1" customWidth="1"/>
    <col min="9743" max="9743" width="18.7109375" style="445" customWidth="1"/>
    <col min="9744"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984" width="10.5703125" style="445"/>
    <col min="9985" max="9992" width="0" style="445" hidden="1" customWidth="1"/>
    <col min="9993" max="9995" width="3.7109375" style="445" customWidth="1"/>
    <col min="9996" max="9996" width="12.7109375" style="445" customWidth="1"/>
    <col min="9997" max="9997" width="51.140625" style="445" customWidth="1"/>
    <col min="9998" max="9998" width="0" style="445" hidden="1" customWidth="1"/>
    <col min="9999" max="9999" width="18.7109375" style="445" customWidth="1"/>
    <col min="10000"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240" width="10.5703125" style="445"/>
    <col min="10241" max="10248" width="0" style="445" hidden="1" customWidth="1"/>
    <col min="10249" max="10251" width="3.7109375" style="445" customWidth="1"/>
    <col min="10252" max="10252" width="12.7109375" style="445" customWidth="1"/>
    <col min="10253" max="10253" width="51.140625" style="445" customWidth="1"/>
    <col min="10254" max="10254" width="0" style="445" hidden="1" customWidth="1"/>
    <col min="10255" max="10255" width="18.7109375" style="445" customWidth="1"/>
    <col min="10256"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496" width="10.5703125" style="445"/>
    <col min="10497" max="10504" width="0" style="445" hidden="1" customWidth="1"/>
    <col min="10505" max="10507" width="3.7109375" style="445" customWidth="1"/>
    <col min="10508" max="10508" width="12.7109375" style="445" customWidth="1"/>
    <col min="10509" max="10509" width="51.140625" style="445" customWidth="1"/>
    <col min="10510" max="10510" width="0" style="445" hidden="1" customWidth="1"/>
    <col min="10511" max="10511" width="18.7109375" style="445" customWidth="1"/>
    <col min="10512"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752" width="10.5703125" style="445"/>
    <col min="10753" max="10760" width="0" style="445" hidden="1" customWidth="1"/>
    <col min="10761" max="10763" width="3.7109375" style="445" customWidth="1"/>
    <col min="10764" max="10764" width="12.7109375" style="445" customWidth="1"/>
    <col min="10765" max="10765" width="51.140625" style="445" customWidth="1"/>
    <col min="10766" max="10766" width="0" style="445" hidden="1" customWidth="1"/>
    <col min="10767" max="10767" width="18.7109375" style="445" customWidth="1"/>
    <col min="10768"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1008" width="10.5703125" style="445"/>
    <col min="11009" max="11016" width="0" style="445" hidden="1" customWidth="1"/>
    <col min="11017" max="11019" width="3.7109375" style="445" customWidth="1"/>
    <col min="11020" max="11020" width="12.7109375" style="445" customWidth="1"/>
    <col min="11021" max="11021" width="51.140625" style="445" customWidth="1"/>
    <col min="11022" max="11022" width="0" style="445" hidden="1" customWidth="1"/>
    <col min="11023" max="11023" width="18.7109375" style="445" customWidth="1"/>
    <col min="11024"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264" width="10.5703125" style="445"/>
    <col min="11265" max="11272" width="0" style="445" hidden="1" customWidth="1"/>
    <col min="11273" max="11275" width="3.7109375" style="445" customWidth="1"/>
    <col min="11276" max="11276" width="12.7109375" style="445" customWidth="1"/>
    <col min="11277" max="11277" width="51.140625" style="445" customWidth="1"/>
    <col min="11278" max="11278" width="0" style="445" hidden="1" customWidth="1"/>
    <col min="11279" max="11279" width="18.7109375" style="445" customWidth="1"/>
    <col min="11280"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520" width="10.5703125" style="445"/>
    <col min="11521" max="11528" width="0" style="445" hidden="1" customWidth="1"/>
    <col min="11529" max="11531" width="3.7109375" style="445" customWidth="1"/>
    <col min="11532" max="11532" width="12.7109375" style="445" customWidth="1"/>
    <col min="11533" max="11533" width="51.140625" style="445" customWidth="1"/>
    <col min="11534" max="11534" width="0" style="445" hidden="1" customWidth="1"/>
    <col min="11535" max="11535" width="18.7109375" style="445" customWidth="1"/>
    <col min="11536"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776" width="10.5703125" style="445"/>
    <col min="11777" max="11784" width="0" style="445" hidden="1" customWidth="1"/>
    <col min="11785" max="11787" width="3.7109375" style="445" customWidth="1"/>
    <col min="11788" max="11788" width="12.7109375" style="445" customWidth="1"/>
    <col min="11789" max="11789" width="51.140625" style="445" customWidth="1"/>
    <col min="11790" max="11790" width="0" style="445" hidden="1" customWidth="1"/>
    <col min="11791" max="11791" width="18.7109375" style="445" customWidth="1"/>
    <col min="11792"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2032" width="10.5703125" style="445"/>
    <col min="12033" max="12040" width="0" style="445" hidden="1" customWidth="1"/>
    <col min="12041" max="12043" width="3.7109375" style="445" customWidth="1"/>
    <col min="12044" max="12044" width="12.7109375" style="445" customWidth="1"/>
    <col min="12045" max="12045" width="51.140625" style="445" customWidth="1"/>
    <col min="12046" max="12046" width="0" style="445" hidden="1" customWidth="1"/>
    <col min="12047" max="12047" width="18.7109375" style="445" customWidth="1"/>
    <col min="12048"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288" width="10.5703125" style="445"/>
    <col min="12289" max="12296" width="0" style="445" hidden="1" customWidth="1"/>
    <col min="12297" max="12299" width="3.7109375" style="445" customWidth="1"/>
    <col min="12300" max="12300" width="12.7109375" style="445" customWidth="1"/>
    <col min="12301" max="12301" width="51.140625" style="445" customWidth="1"/>
    <col min="12302" max="12302" width="0" style="445" hidden="1" customWidth="1"/>
    <col min="12303" max="12303" width="18.7109375" style="445" customWidth="1"/>
    <col min="12304"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544" width="10.5703125" style="445"/>
    <col min="12545" max="12552" width="0" style="445" hidden="1" customWidth="1"/>
    <col min="12553" max="12555" width="3.7109375" style="445" customWidth="1"/>
    <col min="12556" max="12556" width="12.7109375" style="445" customWidth="1"/>
    <col min="12557" max="12557" width="51.140625" style="445" customWidth="1"/>
    <col min="12558" max="12558" width="0" style="445" hidden="1" customWidth="1"/>
    <col min="12559" max="12559" width="18.7109375" style="445" customWidth="1"/>
    <col min="12560"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800" width="10.5703125" style="445"/>
    <col min="12801" max="12808" width="0" style="445" hidden="1" customWidth="1"/>
    <col min="12809" max="12811" width="3.7109375" style="445" customWidth="1"/>
    <col min="12812" max="12812" width="12.7109375" style="445" customWidth="1"/>
    <col min="12813" max="12813" width="51.140625" style="445" customWidth="1"/>
    <col min="12814" max="12814" width="0" style="445" hidden="1" customWidth="1"/>
    <col min="12815" max="12815" width="18.7109375" style="445" customWidth="1"/>
    <col min="12816"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3056" width="10.5703125" style="445"/>
    <col min="13057" max="13064" width="0" style="445" hidden="1" customWidth="1"/>
    <col min="13065" max="13067" width="3.7109375" style="445" customWidth="1"/>
    <col min="13068" max="13068" width="12.7109375" style="445" customWidth="1"/>
    <col min="13069" max="13069" width="51.140625" style="445" customWidth="1"/>
    <col min="13070" max="13070" width="0" style="445" hidden="1" customWidth="1"/>
    <col min="13071" max="13071" width="18.7109375" style="445" customWidth="1"/>
    <col min="13072"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312" width="10.5703125" style="445"/>
    <col min="13313" max="13320" width="0" style="445" hidden="1" customWidth="1"/>
    <col min="13321" max="13323" width="3.7109375" style="445" customWidth="1"/>
    <col min="13324" max="13324" width="12.7109375" style="445" customWidth="1"/>
    <col min="13325" max="13325" width="51.140625" style="445" customWidth="1"/>
    <col min="13326" max="13326" width="0" style="445" hidden="1" customWidth="1"/>
    <col min="13327" max="13327" width="18.7109375" style="445" customWidth="1"/>
    <col min="13328"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568" width="10.5703125" style="445"/>
    <col min="13569" max="13576" width="0" style="445" hidden="1" customWidth="1"/>
    <col min="13577" max="13579" width="3.7109375" style="445" customWidth="1"/>
    <col min="13580" max="13580" width="12.7109375" style="445" customWidth="1"/>
    <col min="13581" max="13581" width="51.140625" style="445" customWidth="1"/>
    <col min="13582" max="13582" width="0" style="445" hidden="1" customWidth="1"/>
    <col min="13583" max="13583" width="18.7109375" style="445" customWidth="1"/>
    <col min="13584"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824" width="10.5703125" style="445"/>
    <col min="13825" max="13832" width="0" style="445" hidden="1" customWidth="1"/>
    <col min="13833" max="13835" width="3.7109375" style="445" customWidth="1"/>
    <col min="13836" max="13836" width="12.7109375" style="445" customWidth="1"/>
    <col min="13837" max="13837" width="51.140625" style="445" customWidth="1"/>
    <col min="13838" max="13838" width="0" style="445" hidden="1" customWidth="1"/>
    <col min="13839" max="13839" width="18.7109375" style="445" customWidth="1"/>
    <col min="13840"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4080" width="10.5703125" style="445"/>
    <col min="14081" max="14088" width="0" style="445" hidden="1" customWidth="1"/>
    <col min="14089" max="14091" width="3.7109375" style="445" customWidth="1"/>
    <col min="14092" max="14092" width="12.7109375" style="445" customWidth="1"/>
    <col min="14093" max="14093" width="51.140625" style="445" customWidth="1"/>
    <col min="14094" max="14094" width="0" style="445" hidden="1" customWidth="1"/>
    <col min="14095" max="14095" width="18.7109375" style="445" customWidth="1"/>
    <col min="14096"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336" width="10.5703125" style="445"/>
    <col min="14337" max="14344" width="0" style="445" hidden="1" customWidth="1"/>
    <col min="14345" max="14347" width="3.7109375" style="445" customWidth="1"/>
    <col min="14348" max="14348" width="12.7109375" style="445" customWidth="1"/>
    <col min="14349" max="14349" width="51.140625" style="445" customWidth="1"/>
    <col min="14350" max="14350" width="0" style="445" hidden="1" customWidth="1"/>
    <col min="14351" max="14351" width="18.7109375" style="445" customWidth="1"/>
    <col min="14352"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592" width="10.5703125" style="445"/>
    <col min="14593" max="14600" width="0" style="445" hidden="1" customWidth="1"/>
    <col min="14601" max="14603" width="3.7109375" style="445" customWidth="1"/>
    <col min="14604" max="14604" width="12.7109375" style="445" customWidth="1"/>
    <col min="14605" max="14605" width="51.140625" style="445" customWidth="1"/>
    <col min="14606" max="14606" width="0" style="445" hidden="1" customWidth="1"/>
    <col min="14607" max="14607" width="18.7109375" style="445" customWidth="1"/>
    <col min="14608"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848" width="10.5703125" style="445"/>
    <col min="14849" max="14856" width="0" style="445" hidden="1" customWidth="1"/>
    <col min="14857" max="14859" width="3.7109375" style="445" customWidth="1"/>
    <col min="14860" max="14860" width="12.7109375" style="445" customWidth="1"/>
    <col min="14861" max="14861" width="51.140625" style="445" customWidth="1"/>
    <col min="14862" max="14862" width="0" style="445" hidden="1" customWidth="1"/>
    <col min="14863" max="14863" width="18.7109375" style="445" customWidth="1"/>
    <col min="14864"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5104" width="10.5703125" style="445"/>
    <col min="15105" max="15112" width="0" style="445" hidden="1" customWidth="1"/>
    <col min="15113" max="15115" width="3.7109375" style="445" customWidth="1"/>
    <col min="15116" max="15116" width="12.7109375" style="445" customWidth="1"/>
    <col min="15117" max="15117" width="51.140625" style="445" customWidth="1"/>
    <col min="15118" max="15118" width="0" style="445" hidden="1" customWidth="1"/>
    <col min="15119" max="15119" width="18.7109375" style="445" customWidth="1"/>
    <col min="15120"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360" width="10.5703125" style="445"/>
    <col min="15361" max="15368" width="0" style="445" hidden="1" customWidth="1"/>
    <col min="15369" max="15371" width="3.7109375" style="445" customWidth="1"/>
    <col min="15372" max="15372" width="12.7109375" style="445" customWidth="1"/>
    <col min="15373" max="15373" width="51.140625" style="445" customWidth="1"/>
    <col min="15374" max="15374" width="0" style="445" hidden="1" customWidth="1"/>
    <col min="15375" max="15375" width="18.7109375" style="445" customWidth="1"/>
    <col min="15376"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616" width="10.5703125" style="445"/>
    <col min="15617" max="15624" width="0" style="445" hidden="1" customWidth="1"/>
    <col min="15625" max="15627" width="3.7109375" style="445" customWidth="1"/>
    <col min="15628" max="15628" width="12.7109375" style="445" customWidth="1"/>
    <col min="15629" max="15629" width="51.140625" style="445" customWidth="1"/>
    <col min="15630" max="15630" width="0" style="445" hidden="1" customWidth="1"/>
    <col min="15631" max="15631" width="18.7109375" style="445" customWidth="1"/>
    <col min="15632"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872" width="10.5703125" style="445"/>
    <col min="15873" max="15880" width="0" style="445" hidden="1" customWidth="1"/>
    <col min="15881" max="15883" width="3.7109375" style="445" customWidth="1"/>
    <col min="15884" max="15884" width="12.7109375" style="445" customWidth="1"/>
    <col min="15885" max="15885" width="51.140625" style="445" customWidth="1"/>
    <col min="15886" max="15886" width="0" style="445" hidden="1" customWidth="1"/>
    <col min="15887" max="15887" width="18.7109375" style="445" customWidth="1"/>
    <col min="15888"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6128" width="10.5703125" style="445"/>
    <col min="16129" max="16136" width="0" style="445" hidden="1" customWidth="1"/>
    <col min="16137" max="16139" width="3.7109375" style="445" customWidth="1"/>
    <col min="16140" max="16140" width="12.7109375" style="445" customWidth="1"/>
    <col min="16141" max="16141" width="51.140625" style="445" customWidth="1"/>
    <col min="16142" max="16142" width="0" style="445" hidden="1" customWidth="1"/>
    <col min="16143" max="16143" width="18.7109375" style="445" customWidth="1"/>
    <col min="16144"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384" width="10.5703125" style="445"/>
  </cols>
  <sheetData>
    <row r="1" spans="1:33" hidden="1"/>
    <row r="2" spans="1:33" hidden="1"/>
    <row r="3" spans="1:33" hidden="1"/>
    <row r="4" spans="1:33" ht="3" customHeight="1">
      <c r="J4" s="450"/>
      <c r="K4" s="450"/>
      <c r="L4" s="446"/>
      <c r="M4" s="446"/>
      <c r="N4" s="446"/>
      <c r="O4" s="453"/>
      <c r="P4" s="453"/>
      <c r="Q4" s="453"/>
      <c r="R4" s="453"/>
      <c r="S4" s="453"/>
      <c r="T4" s="453"/>
      <c r="U4" s="446"/>
    </row>
    <row r="5" spans="1:33" ht="26.1" customHeight="1">
      <c r="J5" s="450"/>
      <c r="K5" s="450"/>
      <c r="L5" s="1310" t="s">
        <v>714</v>
      </c>
      <c r="M5" s="1310"/>
      <c r="N5" s="1310"/>
      <c r="O5" s="1310"/>
      <c r="P5" s="1310"/>
      <c r="Q5" s="1310"/>
      <c r="R5" s="1310"/>
      <c r="S5" s="1310"/>
      <c r="T5" s="1310"/>
      <c r="U5" s="465"/>
    </row>
    <row r="6" spans="1:33" ht="3" customHeight="1">
      <c r="J6" s="450"/>
      <c r="K6" s="450"/>
      <c r="L6" s="446"/>
      <c r="M6" s="446"/>
      <c r="N6" s="446"/>
      <c r="O6" s="449"/>
      <c r="P6" s="449"/>
      <c r="Q6" s="449"/>
      <c r="R6" s="449"/>
      <c r="S6" s="449"/>
      <c r="T6" s="449"/>
      <c r="U6" s="446"/>
    </row>
    <row r="7" spans="1:33"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3" s="460" customFormat="1" ht="18.75">
      <c r="A8" s="479"/>
      <c r="B8" s="479"/>
      <c r="C8" s="479"/>
      <c r="D8" s="479"/>
      <c r="E8" s="479"/>
      <c r="F8" s="479"/>
      <c r="G8" s="479"/>
      <c r="H8" s="479"/>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549"/>
      <c r="V8" s="549"/>
      <c r="W8" s="487"/>
      <c r="X8" s="473"/>
      <c r="Y8" s="473"/>
      <c r="Z8" s="473"/>
      <c r="AA8" s="473"/>
      <c r="AB8" s="473"/>
      <c r="AC8" s="473"/>
      <c r="AD8" s="473"/>
      <c r="AE8" s="473"/>
      <c r="AF8" s="473"/>
      <c r="AG8" s="473"/>
    </row>
    <row r="9" spans="1:33" s="460" customFormat="1" ht="18.75">
      <c r="A9" s="479"/>
      <c r="B9" s="479"/>
      <c r="C9" s="479"/>
      <c r="D9" s="479"/>
      <c r="E9" s="479"/>
      <c r="F9" s="479"/>
      <c r="G9" s="479"/>
      <c r="H9" s="479"/>
      <c r="L9" s="145"/>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549"/>
      <c r="V9" s="549"/>
      <c r="W9" s="487"/>
      <c r="X9" s="473"/>
      <c r="Y9" s="473"/>
      <c r="Z9" s="473"/>
      <c r="AA9" s="473"/>
      <c r="AB9" s="473"/>
      <c r="AC9" s="473"/>
      <c r="AD9" s="473"/>
      <c r="AE9" s="473"/>
      <c r="AF9" s="473"/>
      <c r="AG9" s="473"/>
    </row>
    <row r="10" spans="1:33"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3" s="460" customFormat="1" ht="11.25" hidden="1">
      <c r="A11" s="479"/>
      <c r="B11" s="479"/>
      <c r="C11" s="479"/>
      <c r="D11" s="479"/>
      <c r="E11" s="479"/>
      <c r="F11" s="479"/>
      <c r="G11" s="479"/>
      <c r="H11" s="479"/>
      <c r="L11" s="145"/>
      <c r="M11" s="145"/>
      <c r="N11" s="457"/>
      <c r="O11" s="466"/>
      <c r="P11" s="466"/>
      <c r="Q11" s="466"/>
      <c r="R11" s="466"/>
      <c r="S11" s="466"/>
      <c r="T11" s="466"/>
      <c r="U11" s="471" t="s">
        <v>370</v>
      </c>
      <c r="X11" s="473"/>
      <c r="Y11" s="473"/>
      <c r="Z11" s="473"/>
      <c r="AA11" s="473"/>
      <c r="AB11" s="473"/>
      <c r="AC11" s="473"/>
      <c r="AD11" s="473"/>
      <c r="AE11" s="473"/>
      <c r="AF11" s="473"/>
      <c r="AG11" s="473"/>
    </row>
    <row r="12" spans="1:33" ht="15" customHeight="1">
      <c r="H12" s="478" t="s">
        <v>91</v>
      </c>
      <c r="J12" s="450"/>
      <c r="K12" s="450"/>
      <c r="L12" s="446"/>
      <c r="M12" s="446"/>
      <c r="N12" s="446"/>
      <c r="O12" s="1327"/>
      <c r="P12" s="1327"/>
      <c r="Q12" s="1327"/>
      <c r="R12" s="1327"/>
      <c r="S12" s="1327"/>
      <c r="T12" s="1327"/>
      <c r="U12" s="1327"/>
    </row>
    <row r="13" spans="1:33">
      <c r="J13" s="450"/>
      <c r="K13" s="450"/>
      <c r="L13" s="1224" t="s">
        <v>444</v>
      </c>
      <c r="M13" s="1224"/>
      <c r="N13" s="1224"/>
      <c r="O13" s="1224"/>
      <c r="P13" s="1224"/>
      <c r="Q13" s="1224"/>
      <c r="R13" s="1224"/>
      <c r="S13" s="1224"/>
      <c r="T13" s="1224"/>
      <c r="U13" s="1224"/>
      <c r="V13" s="1224"/>
      <c r="W13" s="1224" t="s">
        <v>445</v>
      </c>
    </row>
    <row r="14" spans="1:33" ht="14.25" customHeight="1">
      <c r="J14" s="450"/>
      <c r="K14" s="450"/>
      <c r="L14" s="1296" t="s">
        <v>90</v>
      </c>
      <c r="M14" s="1296" t="s">
        <v>599</v>
      </c>
      <c r="N14" s="443"/>
      <c r="O14" s="1297" t="s">
        <v>601</v>
      </c>
      <c r="P14" s="1298"/>
      <c r="Q14" s="1298"/>
      <c r="R14" s="1298"/>
      <c r="S14" s="1298"/>
      <c r="T14" s="1299"/>
      <c r="U14" s="1307" t="s">
        <v>338</v>
      </c>
      <c r="V14" s="1326" t="s">
        <v>273</v>
      </c>
      <c r="W14" s="1224"/>
    </row>
    <row r="15" spans="1:33" ht="14.25" customHeight="1">
      <c r="J15" s="450"/>
      <c r="K15" s="450"/>
      <c r="L15" s="1296"/>
      <c r="M15" s="1296"/>
      <c r="N15" s="442"/>
      <c r="O15" s="1302" t="s">
        <v>600</v>
      </c>
      <c r="P15" s="622"/>
      <c r="Q15" s="622"/>
      <c r="R15" s="1305" t="s">
        <v>612</v>
      </c>
      <c r="S15" s="1305"/>
      <c r="T15" s="1306"/>
      <c r="U15" s="1308"/>
      <c r="V15" s="1326"/>
      <c r="W15" s="1224"/>
    </row>
    <row r="16" spans="1:33" ht="30.75" customHeight="1">
      <c r="J16" s="450"/>
      <c r="K16" s="450"/>
      <c r="L16" s="1296"/>
      <c r="M16" s="1296"/>
      <c r="N16" s="441"/>
      <c r="O16" s="1303"/>
      <c r="P16" s="620"/>
      <c r="Q16" s="621"/>
      <c r="R16" s="504" t="s">
        <v>272</v>
      </c>
      <c r="S16" s="1291" t="s">
        <v>271</v>
      </c>
      <c r="T16" s="1292"/>
      <c r="U16" s="1309"/>
      <c r="V16" s="1326"/>
      <c r="W16" s="1224"/>
    </row>
    <row r="17" spans="1:33">
      <c r="J17" s="450"/>
      <c r="K17" s="458">
        <v>1</v>
      </c>
      <c r="L17" s="604" t="s">
        <v>91</v>
      </c>
      <c r="M17" s="604" t="s">
        <v>47</v>
      </c>
      <c r="N17" s="477" t="s">
        <v>47</v>
      </c>
      <c r="O17" s="605">
        <f ca="1">OFFSET(O17,0,-1)+1</f>
        <v>3</v>
      </c>
      <c r="P17" s="606">
        <f ca="1">OFFSET(P17,0,-1)</f>
        <v>3</v>
      </c>
      <c r="Q17" s="606">
        <f ca="1">OFFSET(Q17,0,-1)</f>
        <v>3</v>
      </c>
      <c r="R17" s="605">
        <f ca="1">OFFSET(R17,0,-1)+1</f>
        <v>4</v>
      </c>
      <c r="S17" s="1324">
        <f ca="1">OFFSET(S17,0,-1)+1</f>
        <v>5</v>
      </c>
      <c r="T17" s="1324"/>
      <c r="U17" s="605">
        <f ca="1">OFFSET(U17,0,-2)+1</f>
        <v>6</v>
      </c>
      <c r="V17" s="606">
        <f ca="1">OFFSET(V17,0,-1)</f>
        <v>6</v>
      </c>
      <c r="W17" s="605">
        <f ca="1">OFFSET(W17,0,-1)+1</f>
        <v>7</v>
      </c>
    </row>
    <row r="18" spans="1:33" ht="22.5">
      <c r="A18" s="1279">
        <v>1</v>
      </c>
      <c r="B18" s="847"/>
      <c r="C18" s="847"/>
      <c r="D18" s="847"/>
      <c r="E18" s="848"/>
      <c r="F18" s="849"/>
      <c r="G18" s="849"/>
      <c r="H18" s="849"/>
      <c r="I18" s="850"/>
      <c r="J18" s="845"/>
      <c r="K18" s="852"/>
      <c r="L18" s="560">
        <f>mergeValue(A18)</f>
        <v>1</v>
      </c>
      <c r="M18" s="608" t="s">
        <v>19</v>
      </c>
      <c r="N18" s="547"/>
      <c r="O18" s="1325" t="str">
        <f>IF('Перечень тарифов'!J44="","",""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P18" s="1325"/>
      <c r="Q18" s="1325"/>
      <c r="R18" s="1325"/>
      <c r="S18" s="1325"/>
      <c r="T18" s="1325"/>
      <c r="U18" s="1325"/>
      <c r="V18" s="1325"/>
      <c r="W18" s="1123" t="s">
        <v>715</v>
      </c>
    </row>
    <row r="19" spans="1:33" hidden="1">
      <c r="A19" s="1279"/>
      <c r="B19" s="1279">
        <v>1</v>
      </c>
      <c r="C19" s="847"/>
      <c r="D19" s="847"/>
      <c r="E19" s="849"/>
      <c r="F19" s="849"/>
      <c r="G19" s="849"/>
      <c r="H19" s="849"/>
      <c r="I19" s="844"/>
      <c r="J19" s="843"/>
      <c r="K19" s="846"/>
      <c r="L19" s="560" t="str">
        <f>mergeValue(A19) &amp;"."&amp; mergeValue(B19)</f>
        <v>1.1</v>
      </c>
      <c r="M19" s="514"/>
      <c r="N19" s="547"/>
      <c r="O19" s="1325"/>
      <c r="P19" s="1325"/>
      <c r="Q19" s="1325"/>
      <c r="R19" s="1325"/>
      <c r="S19" s="1325"/>
      <c r="T19" s="1325"/>
      <c r="U19" s="1325"/>
      <c r="V19" s="1325"/>
      <c r="W19" s="1123"/>
    </row>
    <row r="20" spans="1:33" hidden="1">
      <c r="A20" s="1279"/>
      <c r="B20" s="1279"/>
      <c r="C20" s="1279">
        <v>1</v>
      </c>
      <c r="D20" s="847"/>
      <c r="E20" s="849"/>
      <c r="F20" s="849"/>
      <c r="G20" s="849"/>
      <c r="H20" s="849"/>
      <c r="I20" s="851"/>
      <c r="J20" s="843"/>
      <c r="K20" s="846"/>
      <c r="L20" s="560" t="str">
        <f>mergeValue(A20) &amp;"."&amp; mergeValue(B20)&amp;"."&amp; mergeValue(C20)</f>
        <v>1.1.1</v>
      </c>
      <c r="M20" s="515"/>
      <c r="N20" s="547"/>
      <c r="O20" s="1325"/>
      <c r="P20" s="1325"/>
      <c r="Q20" s="1325"/>
      <c r="R20" s="1325"/>
      <c r="S20" s="1325"/>
      <c r="T20" s="1325"/>
      <c r="U20" s="1325"/>
      <c r="V20" s="1325"/>
      <c r="W20" s="1123"/>
    </row>
    <row r="21" spans="1:33" hidden="1">
      <c r="A21" s="1279"/>
      <c r="B21" s="1279"/>
      <c r="C21" s="1279"/>
      <c r="D21" s="1279">
        <v>1</v>
      </c>
      <c r="E21" s="849"/>
      <c r="F21" s="849"/>
      <c r="G21" s="849"/>
      <c r="H21" s="849"/>
      <c r="I21" s="851"/>
      <c r="J21" s="843"/>
      <c r="K21" s="846"/>
      <c r="L21" s="560" t="str">
        <f>mergeValue(A21) &amp;"."&amp; mergeValue(B21)&amp;"."&amp; mergeValue(C21)&amp;"."&amp; mergeValue(D21)</f>
        <v>1.1.1.1</v>
      </c>
      <c r="M21" s="516"/>
      <c r="N21" s="547"/>
      <c r="O21" s="1325"/>
      <c r="P21" s="1325"/>
      <c r="Q21" s="1325"/>
      <c r="R21" s="1325"/>
      <c r="S21" s="1325"/>
      <c r="T21" s="1325"/>
      <c r="U21" s="1325"/>
      <c r="V21" s="1325"/>
      <c r="W21" s="1123"/>
    </row>
    <row r="22" spans="1:33" ht="78.75">
      <c r="A22" s="1279"/>
      <c r="B22" s="1279"/>
      <c r="C22" s="1279"/>
      <c r="D22" s="1279"/>
      <c r="E22" s="1279">
        <v>1</v>
      </c>
      <c r="F22" s="849"/>
      <c r="G22" s="849"/>
      <c r="H22" s="847">
        <v>1</v>
      </c>
      <c r="I22" s="1279">
        <v>1</v>
      </c>
      <c r="J22" s="849"/>
      <c r="K22" s="854"/>
      <c r="L22" s="560" t="str">
        <f>mergeValue(A22) &amp;"."&amp; mergeValue(B22)&amp;"."&amp; mergeValue(C22)&amp;"."&amp; mergeValue(D22)&amp;"."&amp; mergeValue(E22)</f>
        <v>1.1.1.1.1</v>
      </c>
      <c r="M22" s="522" t="s">
        <v>8</v>
      </c>
      <c r="N22" s="548"/>
      <c r="O22" s="1317" t="s">
        <v>3</v>
      </c>
      <c r="P22" s="1317"/>
      <c r="Q22" s="1317"/>
      <c r="R22" s="1317"/>
      <c r="S22" s="1317"/>
      <c r="T22" s="1317"/>
      <c r="U22" s="1317"/>
      <c r="V22" s="1317"/>
      <c r="W22" s="1123" t="s">
        <v>716</v>
      </c>
    </row>
    <row r="23" spans="1:33" ht="33.75">
      <c r="A23" s="1279"/>
      <c r="B23" s="1279"/>
      <c r="C23" s="1279"/>
      <c r="D23" s="1279"/>
      <c r="E23" s="1279"/>
      <c r="F23" s="1279">
        <v>1</v>
      </c>
      <c r="G23" s="847"/>
      <c r="H23" s="847"/>
      <c r="I23" s="1279"/>
      <c r="J23" s="1279">
        <v>1</v>
      </c>
      <c r="K23" s="855"/>
      <c r="L23" s="560" t="str">
        <f>mergeValue(A23) &amp;"."&amp; mergeValue(B23)&amp;"."&amp; mergeValue(C23)&amp;"."&amp; mergeValue(D23)&amp;"."&amp; mergeValue(E23)&amp;"."&amp; mergeValue(F23)</f>
        <v>1.1.1.1.1.1</v>
      </c>
      <c r="M23" s="523" t="s">
        <v>9</v>
      </c>
      <c r="N23" s="548"/>
      <c r="O23" s="1283" t="s">
        <v>3</v>
      </c>
      <c r="P23" s="1284"/>
      <c r="Q23" s="1284"/>
      <c r="R23" s="1284"/>
      <c r="S23" s="1284"/>
      <c r="T23" s="1284"/>
      <c r="U23" s="1284"/>
      <c r="V23" s="1285"/>
      <c r="W23" s="1123" t="s">
        <v>717</v>
      </c>
      <c r="Y23" s="472" t="str">
        <f>strCheckUnique(Z23:Z26)</f>
        <v/>
      </c>
      <c r="AA23" s="472" t="str">
        <f>IF(O23="","",O23 &amp; ":_")</f>
        <v>без дифференциации:_</v>
      </c>
    </row>
    <row r="24" spans="1:33" ht="63.75" customHeight="1">
      <c r="A24" s="1279"/>
      <c r="B24" s="1279"/>
      <c r="C24" s="1279"/>
      <c r="D24" s="1279"/>
      <c r="E24" s="1279"/>
      <c r="F24" s="1279"/>
      <c r="G24" s="847">
        <v>1</v>
      </c>
      <c r="H24" s="847"/>
      <c r="I24" s="1279"/>
      <c r="J24" s="1279"/>
      <c r="K24" s="855">
        <v>1</v>
      </c>
      <c r="L24" s="560" t="str">
        <f>mergeValue(A24) &amp;"."&amp; mergeValue(B24)&amp;"."&amp; mergeValue(C24)&amp;"."&amp; mergeValue(D24)&amp;"."&amp; mergeValue(E24)&amp;"."&amp; mergeValue(F24)&amp;"."&amp; mergeValue(G24)</f>
        <v>1.1.1.1.1.1.1</v>
      </c>
      <c r="M24" s="1082" t="s">
        <v>602</v>
      </c>
      <c r="N24" s="553"/>
      <c r="O24" s="1097">
        <v>463.89</v>
      </c>
      <c r="P24" s="530"/>
      <c r="Q24" s="530"/>
      <c r="R24" s="1318" t="s">
        <v>845</v>
      </c>
      <c r="S24" s="1287" t="s">
        <v>82</v>
      </c>
      <c r="T24" s="1318" t="s">
        <v>846</v>
      </c>
      <c r="U24" s="1287" t="s">
        <v>83</v>
      </c>
      <c r="V24" s="545"/>
      <c r="W24" s="1288" t="s">
        <v>718</v>
      </c>
      <c r="X24" s="468" t="str">
        <f>strCheckDate(O25:V25)</f>
        <v/>
      </c>
      <c r="Y24" s="472"/>
      <c r="Z24" s="472" t="str">
        <f>IF(M24="","",M24 )</f>
        <v>вода</v>
      </c>
      <c r="AA24" s="472"/>
      <c r="AB24" s="472"/>
      <c r="AC24" s="472"/>
    </row>
    <row r="25" spans="1:33" ht="21" hidden="1">
      <c r="A25" s="1279"/>
      <c r="B25" s="1279"/>
      <c r="C25" s="1279"/>
      <c r="D25" s="1279"/>
      <c r="E25" s="1279"/>
      <c r="F25" s="1279"/>
      <c r="G25" s="847"/>
      <c r="H25" s="847"/>
      <c r="I25" s="1279"/>
      <c r="J25" s="1279"/>
      <c r="K25" s="855"/>
      <c r="L25" s="567"/>
      <c r="M25" s="613"/>
      <c r="N25" s="553"/>
      <c r="O25" s="551"/>
      <c r="P25" s="530"/>
      <c r="Q25" s="551" t="str">
        <f>R24 &amp; "-" &amp; T24</f>
        <v>01.01.2024-31.12.2024</v>
      </c>
      <c r="R25" s="1286"/>
      <c r="S25" s="1287"/>
      <c r="T25" s="1286"/>
      <c r="U25" s="1287"/>
      <c r="V25" s="545"/>
      <c r="W25" s="1289"/>
    </row>
    <row r="26" spans="1:33" s="444" customFormat="1" ht="15" customHeight="1">
      <c r="A26" s="1279"/>
      <c r="B26" s="1279"/>
      <c r="C26" s="1279"/>
      <c r="D26" s="1279"/>
      <c r="E26" s="1279"/>
      <c r="F26" s="1279"/>
      <c r="G26" s="849"/>
      <c r="H26" s="847"/>
      <c r="I26" s="1279"/>
      <c r="J26" s="1279"/>
      <c r="K26" s="854"/>
      <c r="L26" s="506"/>
      <c r="M26" s="525" t="s">
        <v>24</v>
      </c>
      <c r="N26" s="519"/>
      <c r="O26" s="513"/>
      <c r="P26" s="513"/>
      <c r="Q26" s="513"/>
      <c r="R26" s="540"/>
      <c r="S26" s="532"/>
      <c r="T26" s="531"/>
      <c r="U26" s="519"/>
      <c r="V26" s="528"/>
      <c r="W26" s="1290"/>
      <c r="X26" s="469"/>
      <c r="Y26" s="469"/>
      <c r="Z26" s="469"/>
      <c r="AA26" s="469"/>
      <c r="AB26" s="469"/>
      <c r="AC26" s="469"/>
      <c r="AD26" s="469"/>
      <c r="AE26" s="469"/>
      <c r="AF26" s="469"/>
      <c r="AG26" s="469"/>
    </row>
    <row r="27" spans="1:33" s="444" customFormat="1" ht="15" customHeight="1">
      <c r="A27" s="1279"/>
      <c r="B27" s="1279"/>
      <c r="C27" s="1279"/>
      <c r="D27" s="1279"/>
      <c r="E27" s="1279"/>
      <c r="F27" s="849"/>
      <c r="G27" s="849"/>
      <c r="H27" s="847"/>
      <c r="I27" s="1279"/>
      <c r="J27" s="849"/>
      <c r="K27" s="854"/>
      <c r="L27" s="506"/>
      <c r="M27" s="524" t="s">
        <v>10</v>
      </c>
      <c r="N27" s="518"/>
      <c r="O27" s="513"/>
      <c r="P27" s="513"/>
      <c r="Q27" s="513"/>
      <c r="R27" s="540"/>
      <c r="S27" s="532"/>
      <c r="T27" s="531"/>
      <c r="U27" s="518"/>
      <c r="V27" s="532"/>
      <c r="W27" s="528"/>
      <c r="X27" s="469"/>
      <c r="Y27" s="469"/>
      <c r="Z27" s="469"/>
      <c r="AA27" s="469"/>
      <c r="AB27" s="469"/>
      <c r="AC27" s="469"/>
      <c r="AD27" s="469"/>
      <c r="AE27" s="469"/>
      <c r="AF27" s="469"/>
      <c r="AG27" s="469"/>
    </row>
    <row r="28" spans="1:33" s="444" customFormat="1" ht="15" customHeight="1">
      <c r="A28" s="1279"/>
      <c r="B28" s="1279"/>
      <c r="C28" s="1279"/>
      <c r="D28" s="1279"/>
      <c r="E28" s="853"/>
      <c r="F28" s="849"/>
      <c r="G28" s="849"/>
      <c r="H28" s="849"/>
      <c r="I28" s="845"/>
      <c r="J28" s="842"/>
      <c r="K28" s="852"/>
      <c r="L28" s="506"/>
      <c r="M28" s="519" t="s">
        <v>11</v>
      </c>
      <c r="N28" s="517"/>
      <c r="O28" s="513"/>
      <c r="P28" s="513"/>
      <c r="Q28" s="513"/>
      <c r="R28" s="540"/>
      <c r="S28" s="532"/>
      <c r="T28" s="531"/>
      <c r="U28" s="517"/>
      <c r="V28" s="532"/>
      <c r="W28" s="528"/>
      <c r="X28" s="469"/>
      <c r="Y28" s="469"/>
      <c r="Z28" s="469"/>
      <c r="AA28" s="469"/>
      <c r="AB28" s="469"/>
      <c r="AC28" s="469"/>
      <c r="AD28" s="469"/>
      <c r="AE28" s="469"/>
      <c r="AF28" s="469"/>
      <c r="AG28" s="469"/>
    </row>
    <row r="29" spans="1:33" ht="3" customHeight="1">
      <c r="L29" s="454"/>
      <c r="M29" s="454"/>
      <c r="N29" s="454"/>
      <c r="O29" s="454"/>
      <c r="P29" s="454"/>
      <c r="Q29" s="454"/>
      <c r="R29" s="454"/>
      <c r="S29" s="454"/>
      <c r="T29" s="454"/>
      <c r="U29" s="454"/>
    </row>
    <row r="30" spans="1:33" ht="133.5" customHeight="1">
      <c r="L30" s="1">
        <v>1</v>
      </c>
      <c r="M30" s="1273" t="s">
        <v>719</v>
      </c>
      <c r="N30" s="1273"/>
      <c r="O30" s="1273"/>
      <c r="P30" s="1273"/>
      <c r="Q30" s="1273"/>
      <c r="R30" s="1273"/>
      <c r="S30" s="1273"/>
      <c r="T30" s="1273"/>
      <c r="U30" s="1273"/>
      <c r="V30" s="1273"/>
      <c r="W30" s="1273"/>
    </row>
  </sheetData>
  <sheetProtection password="FA9C" sheet="1" objects="1" scenarios="1" formatColumns="0" formatRows="0"/>
  <dataConsolidate leftLabels="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28"/>
    <mergeCell ref="O18:V18"/>
    <mergeCell ref="B19:B28"/>
    <mergeCell ref="O19:V19"/>
    <mergeCell ref="C20:C28"/>
    <mergeCell ref="O20:V20"/>
    <mergeCell ref="D21:D28"/>
    <mergeCell ref="O21:V21"/>
    <mergeCell ref="E22:E27"/>
    <mergeCell ref="I22:I27"/>
    <mergeCell ref="O22:V22"/>
    <mergeCell ref="F23:F26"/>
    <mergeCell ref="J23:J26"/>
    <mergeCell ref="O23:V23"/>
    <mergeCell ref="R24:R25"/>
    <mergeCell ref="S24:S25"/>
    <mergeCell ref="T24:T25"/>
    <mergeCell ref="U24:U25"/>
    <mergeCell ref="M30:W30"/>
    <mergeCell ref="W24:W26"/>
    <mergeCell ref="S17:T17"/>
  </mergeCells>
  <dataValidations count="11">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W27:W28 L65558:W65564 L131094:W131100 L196630:W196636 L262166:W262172 L327702:W327708 L393238:W393244 L458774:W458780 L524310:W524316 L589846:W589852 L655382:W655388 L720918:W720924 L786454:W786460 L851990:W851996 L917526:W917532 L983062:W983068 L26:V28"/>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formula1>kind_of_scheme_in</formula1>
    </dataValidation>
    <dataValidation type="textLength" operator="lessThanOrEqual" allowBlank="1" showInputMessage="1" showErrorMessage="1" errorTitle="Ошибка" error="Допускается ввод не более 900 символов!" sqref="WWE983054:WWE983060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TO18:TO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ADK18:ADK24">
      <formula1>900</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list" allowBlank="1" showInputMessage="1" errorTitle="Ошибка" error="Выберите значение из списка" prompt="Выберите значение из списка" sqref="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JI24 WLY983060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TE24">
      <formula1>kind_of_heat_transfer</formula1>
    </dataValidation>
    <dataValidation type="decimal" allowBlank="1" showErrorMessage="1" errorTitle="Ошибка" error="Допускается ввод только неотрицательных чисел!"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JK24 WVW98306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TG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ADI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196628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4 U262164 U327700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393236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458772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524308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589844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655380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720916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786452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851988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917524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983060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65556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131092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WWC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JQ24 TM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election activeCell="G16" sqref="G16"/>
    </sheetView>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20" width="10.5703125" style="552"/>
    <col min="21" max="16384" width="10.5703125" style="491"/>
  </cols>
  <sheetData>
    <row r="1" spans="1:20" ht="3" customHeight="1">
      <c r="A1" s="558" t="s">
        <v>49</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c r="O4" s="557"/>
      <c r="P4" s="557"/>
      <c r="Q4" s="557"/>
      <c r="R4" s="557"/>
      <c r="S4" s="557"/>
      <c r="T4" s="557"/>
    </row>
    <row r="5" spans="1:20" s="537" customFormat="1" ht="11.25" customHeight="1">
      <c r="A5" s="557"/>
      <c r="B5" s="557"/>
      <c r="C5" s="557"/>
      <c r="D5" s="557"/>
      <c r="F5" s="573" t="s">
        <v>90</v>
      </c>
      <c r="G5" s="585" t="s">
        <v>447</v>
      </c>
      <c r="H5" s="572" t="s">
        <v>438</v>
      </c>
      <c r="I5" s="1277"/>
      <c r="J5" s="557"/>
      <c r="K5" s="557"/>
      <c r="L5" s="557"/>
      <c r="M5" s="557"/>
      <c r="N5" s="557"/>
      <c r="O5" s="557"/>
      <c r="P5" s="557"/>
      <c r="Q5" s="557"/>
      <c r="R5" s="557"/>
      <c r="S5" s="557"/>
      <c r="T5" s="557"/>
    </row>
    <row r="6" spans="1:20" s="537" customFormat="1" ht="12" customHeight="1">
      <c r="A6" s="557"/>
      <c r="B6" s="557"/>
      <c r="C6" s="557"/>
      <c r="D6" s="557"/>
      <c r="F6" s="574" t="s">
        <v>91</v>
      </c>
      <c r="G6" s="576">
        <v>2</v>
      </c>
      <c r="H6" s="577">
        <v>3</v>
      </c>
      <c r="I6" s="575">
        <v>4</v>
      </c>
      <c r="J6" s="557">
        <v>4</v>
      </c>
      <c r="K6" s="557"/>
      <c r="L6" s="557"/>
      <c r="M6" s="557"/>
      <c r="N6" s="557"/>
      <c r="O6" s="557"/>
      <c r="P6" s="557"/>
      <c r="Q6" s="557"/>
      <c r="R6" s="557"/>
      <c r="S6" s="557"/>
      <c r="T6" s="557"/>
    </row>
    <row r="7" spans="1:20" s="537" customFormat="1" ht="18.75">
      <c r="A7" s="557"/>
      <c r="B7" s="557"/>
      <c r="C7" s="557"/>
      <c r="D7" s="557"/>
      <c r="F7" s="583">
        <v>1</v>
      </c>
      <c r="G7" s="599" t="s">
        <v>470</v>
      </c>
      <c r="H7" s="571" t="str">
        <f>IF(dateCh="","",dateCh)</f>
        <v>28.04.2023</v>
      </c>
      <c r="I7" s="548" t="s">
        <v>471</v>
      </c>
      <c r="J7" s="582"/>
      <c r="K7" s="557"/>
      <c r="L7" s="557"/>
      <c r="M7" s="557"/>
      <c r="N7" s="557"/>
      <c r="O7" s="557"/>
      <c r="P7" s="557"/>
      <c r="Q7" s="557"/>
      <c r="R7" s="557"/>
      <c r="S7" s="557"/>
      <c r="T7" s="557"/>
    </row>
    <row r="8" spans="1:20" s="537" customFormat="1" ht="45">
      <c r="A8" s="1278">
        <v>1</v>
      </c>
      <c r="B8" s="557"/>
      <c r="C8" s="557"/>
      <c r="D8" s="557"/>
      <c r="F8" s="583" t="str">
        <f>"2." &amp;mergeValue(A8)</f>
        <v>2.1</v>
      </c>
      <c r="G8" s="599" t="s">
        <v>472</v>
      </c>
      <c r="H8" s="571" t="str">
        <f>IF('Перечень тарифов'!R49="","наименование отсутствует","" &amp; 'Перечень тарифов'!R49 &amp; "")</f>
        <v>наименование отсутствует</v>
      </c>
      <c r="I8" s="548" t="s">
        <v>565</v>
      </c>
      <c r="J8" s="582"/>
      <c r="K8" s="557"/>
      <c r="L8" s="557"/>
      <c r="M8" s="557"/>
      <c r="N8" s="557"/>
      <c r="O8" s="557"/>
      <c r="P8" s="557"/>
      <c r="Q8" s="557"/>
      <c r="R8" s="557"/>
      <c r="S8" s="557"/>
      <c r="T8" s="557"/>
    </row>
    <row r="9" spans="1:20" s="537" customFormat="1" ht="45">
      <c r="A9" s="1278"/>
      <c r="B9" s="557"/>
      <c r="C9" s="557"/>
      <c r="D9" s="557"/>
      <c r="F9" s="583" t="str">
        <f>"3." &amp;mergeValue(A9)</f>
        <v>3.1</v>
      </c>
      <c r="G9" s="599" t="s">
        <v>473</v>
      </c>
      <c r="H9" s="571" t="str">
        <f>IF('Перечень тарифов'!F49="","наименование отсутствует","" &amp; 'Перечень тарифов'!F49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548" t="s">
        <v>563</v>
      </c>
      <c r="J9" s="582"/>
      <c r="K9" s="557"/>
      <c r="L9" s="557"/>
      <c r="M9" s="557"/>
      <c r="N9" s="557"/>
      <c r="O9" s="557"/>
      <c r="P9" s="557"/>
      <c r="Q9" s="557"/>
      <c r="R9" s="557"/>
      <c r="S9" s="557"/>
      <c r="T9" s="557"/>
    </row>
    <row r="10" spans="1:20" s="537" customFormat="1" ht="22.5">
      <c r="A10" s="1278"/>
      <c r="B10" s="557"/>
      <c r="C10" s="557"/>
      <c r="D10" s="557"/>
      <c r="F10" s="583" t="str">
        <f>"4."&amp;mergeValue(A10)</f>
        <v>4.1</v>
      </c>
      <c r="G10" s="599" t="s">
        <v>474</v>
      </c>
      <c r="H10" s="572" t="s">
        <v>448</v>
      </c>
      <c r="I10" s="548"/>
      <c r="J10" s="582"/>
      <c r="K10" s="557"/>
      <c r="L10" s="557"/>
      <c r="M10" s="557"/>
      <c r="N10" s="557"/>
      <c r="O10" s="557"/>
      <c r="P10" s="557"/>
      <c r="Q10" s="557"/>
      <c r="R10" s="557"/>
      <c r="S10" s="557"/>
      <c r="T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c r="O11" s="557"/>
      <c r="P11" s="557"/>
      <c r="Q11" s="557"/>
      <c r="R11" s="557"/>
      <c r="S11" s="557"/>
      <c r="T11" s="557"/>
    </row>
    <row r="12" spans="1:20" s="537" customFormat="1" ht="22.5">
      <c r="A12" s="1278"/>
      <c r="B12" s="1278"/>
      <c r="C12" s="1278">
        <v>1</v>
      </c>
      <c r="D12" s="590"/>
      <c r="F12" s="583" t="str">
        <f>"4."&amp;mergeValue(A12) &amp;"."&amp;mergeValue(B12)&amp;"."&amp;mergeValue(C12)</f>
        <v>4.1.1.1</v>
      </c>
      <c r="G12" s="589" t="s">
        <v>475</v>
      </c>
      <c r="H12" s="571" t="str">
        <f>IF(Территории!H13="","","" &amp; Территории!H13 &amp; "")</f>
        <v>город Апатиты</v>
      </c>
      <c r="I12" s="548" t="s">
        <v>478</v>
      </c>
      <c r="J12" s="582"/>
      <c r="K12" s="557"/>
      <c r="L12" s="557"/>
      <c r="M12" s="557"/>
      <c r="N12" s="557"/>
      <c r="O12" s="557"/>
      <c r="P12" s="557"/>
      <c r="Q12" s="557"/>
      <c r="R12" s="557"/>
      <c r="S12" s="557"/>
      <c r="T12" s="557"/>
    </row>
    <row r="13" spans="1:20" s="537" customFormat="1" ht="56.25">
      <c r="A13" s="1278"/>
      <c r="B13" s="1278"/>
      <c r="C13" s="1278"/>
      <c r="D13" s="590">
        <v>1</v>
      </c>
      <c r="F13" s="583" t="str">
        <f>"4."&amp;mergeValue(A13) &amp;"."&amp;mergeValue(B13)&amp;"."&amp;mergeValue(C13)&amp;"."&amp;mergeValue(D13)</f>
        <v>4.1.1.1.1</v>
      </c>
      <c r="G13" s="600" t="s">
        <v>476</v>
      </c>
      <c r="H13" s="571" t="str">
        <f>IF(Территории!R14="","","" &amp; Территории!R14 &amp; "")</f>
        <v>город Апатиты (47519000)</v>
      </c>
      <c r="I13" s="1186" t="s">
        <v>566</v>
      </c>
      <c r="J13" s="582"/>
      <c r="K13" s="557"/>
      <c r="L13" s="557"/>
      <c r="M13" s="557"/>
      <c r="N13" s="557"/>
      <c r="O13" s="557"/>
      <c r="P13" s="557"/>
      <c r="Q13" s="557"/>
      <c r="R13" s="557"/>
      <c r="S13" s="557"/>
      <c r="T13" s="557"/>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580" customFormat="1" ht="3" customHeight="1">
      <c r="A18" s="581"/>
      <c r="B18" s="581"/>
      <c r="C18" s="581"/>
      <c r="D18" s="581"/>
      <c r="F18" s="592"/>
      <c r="G18" s="593"/>
      <c r="H18" s="594"/>
      <c r="I18" s="595"/>
      <c r="J18" s="581"/>
      <c r="K18" s="581"/>
      <c r="L18" s="581"/>
      <c r="M18" s="581"/>
      <c r="N18" s="581"/>
      <c r="O18" s="581"/>
      <c r="P18" s="581"/>
      <c r="Q18" s="581"/>
      <c r="R18" s="581"/>
      <c r="S18" s="581"/>
      <c r="T18" s="581"/>
    </row>
    <row r="19" spans="1:20" s="580" customFormat="1" ht="15" customHeight="1">
      <c r="A19" s="581"/>
      <c r="B19" s="581"/>
      <c r="C19" s="581"/>
      <c r="D19" s="581"/>
      <c r="F19" s="579"/>
      <c r="G19" s="1273" t="s">
        <v>568</v>
      </c>
      <c r="H19" s="1273"/>
      <c r="I19" s="561"/>
      <c r="J19" s="581"/>
      <c r="K19" s="581"/>
      <c r="L19" s="581"/>
      <c r="M19" s="581"/>
      <c r="N19" s="581"/>
      <c r="O19" s="581"/>
      <c r="P19" s="581"/>
      <c r="Q19" s="581"/>
      <c r="R19" s="581"/>
      <c r="S19" s="581"/>
      <c r="T19" s="581"/>
    </row>
  </sheetData>
  <sheetProtection password="FA9C" sheet="1" objects="1" scenarios="1" formatColumns="0" formatRows="0"/>
  <mergeCells count="9">
    <mergeCell ref="G19:H19"/>
    <mergeCell ref="F2:H2"/>
    <mergeCell ref="F4:H4"/>
    <mergeCell ref="I4:I5"/>
    <mergeCell ref="A8:A17"/>
    <mergeCell ref="B11:B13"/>
    <mergeCell ref="C12:C13"/>
    <mergeCell ref="B15:B17"/>
    <mergeCell ref="C16:C17"/>
  </mergeCells>
  <dataValidations count="1">
    <dataValidation type="textLength" operator="lessThanOrEqual" allowBlank="1" showInputMessage="1" showErrorMessage="1" errorTitle="Ошибка" error="Допускается ввод не более 900 символов!" sqref="I18: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0"/>
  <sheetViews>
    <sheetView showGridLines="0" topLeftCell="I4" zoomScaleNormal="100" workbookViewId="0">
      <selection activeCell="O24" sqref="O24"/>
    </sheetView>
  </sheetViews>
  <sheetFormatPr defaultColWidth="10.5703125" defaultRowHeight="14.25"/>
  <cols>
    <col min="1" max="6" width="10.5703125" style="552" hidden="1" customWidth="1"/>
    <col min="7" max="8" width="9.140625" style="558" hidden="1" customWidth="1"/>
    <col min="9" max="9" width="3.7109375" style="499" customWidth="1"/>
    <col min="10" max="11" width="3.7109375" style="498" customWidth="1"/>
    <col min="12" max="12" width="12.7109375" style="491" customWidth="1"/>
    <col min="13" max="13" width="44.7109375" style="491" customWidth="1"/>
    <col min="14" max="14" width="1.7109375" style="491" hidden="1" customWidth="1"/>
    <col min="15" max="15" width="23.7109375" style="491" customWidth="1"/>
    <col min="16" max="17" width="1.7109375" style="491" hidden="1" customWidth="1"/>
    <col min="18" max="18" width="11.7109375" style="491" customWidth="1"/>
    <col min="19" max="19" width="3.7109375" style="491" customWidth="1"/>
    <col min="20" max="20" width="11.7109375" style="491" customWidth="1"/>
    <col min="21" max="21" width="8.5703125" style="491" hidden="1" customWidth="1"/>
    <col min="22" max="22" width="4.7109375" style="491" customWidth="1"/>
    <col min="23" max="23" width="115.7109375" style="491" customWidth="1"/>
    <col min="24" max="35" width="10.5703125" style="552"/>
    <col min="36" max="256" width="10.5703125" style="491"/>
    <col min="257" max="264" width="0" style="491" hidden="1" customWidth="1"/>
    <col min="265" max="267" width="3.7109375" style="491" customWidth="1"/>
    <col min="268" max="268" width="12.7109375" style="491" customWidth="1"/>
    <col min="269" max="269" width="47.42578125" style="491" customWidth="1"/>
    <col min="270" max="273" width="0" style="491" hidden="1" customWidth="1"/>
    <col min="274" max="274" width="11.7109375" style="491" customWidth="1"/>
    <col min="275" max="275" width="6.42578125" style="491" bestFit="1" customWidth="1"/>
    <col min="276" max="276" width="11.7109375" style="491" customWidth="1"/>
    <col min="277" max="277" width="0" style="491" hidden="1" customWidth="1"/>
    <col min="278" max="278" width="3.7109375" style="491" customWidth="1"/>
    <col min="279" max="279" width="11.140625" style="491" bestFit="1" customWidth="1"/>
    <col min="280" max="512" width="10.5703125" style="491"/>
    <col min="513" max="520" width="0" style="491" hidden="1" customWidth="1"/>
    <col min="521" max="523" width="3.7109375" style="491" customWidth="1"/>
    <col min="524" max="524" width="12.7109375" style="491" customWidth="1"/>
    <col min="525" max="525" width="47.42578125" style="491" customWidth="1"/>
    <col min="526" max="529" width="0" style="491" hidden="1" customWidth="1"/>
    <col min="530" max="530" width="11.7109375" style="491" customWidth="1"/>
    <col min="531" max="531" width="6.42578125" style="491" bestFit="1" customWidth="1"/>
    <col min="532" max="532" width="11.7109375" style="491" customWidth="1"/>
    <col min="533" max="533" width="0" style="491" hidden="1" customWidth="1"/>
    <col min="534" max="534" width="3.7109375" style="491" customWidth="1"/>
    <col min="535" max="535" width="11.140625" style="491" bestFit="1" customWidth="1"/>
    <col min="536" max="768" width="10.5703125" style="491"/>
    <col min="769" max="776" width="0" style="491" hidden="1" customWidth="1"/>
    <col min="777" max="779" width="3.7109375" style="491" customWidth="1"/>
    <col min="780" max="780" width="12.7109375" style="491" customWidth="1"/>
    <col min="781" max="781" width="47.42578125" style="491" customWidth="1"/>
    <col min="782" max="785" width="0" style="491" hidden="1" customWidth="1"/>
    <col min="786" max="786" width="11.7109375" style="491" customWidth="1"/>
    <col min="787" max="787" width="6.42578125" style="491" bestFit="1" customWidth="1"/>
    <col min="788" max="788" width="11.7109375" style="491" customWidth="1"/>
    <col min="789" max="789" width="0" style="491" hidden="1" customWidth="1"/>
    <col min="790" max="790" width="3.7109375" style="491" customWidth="1"/>
    <col min="791" max="791" width="11.140625" style="491" bestFit="1" customWidth="1"/>
    <col min="792" max="1024" width="10.5703125" style="491"/>
    <col min="1025" max="1032" width="0" style="491" hidden="1" customWidth="1"/>
    <col min="1033" max="1035" width="3.7109375" style="491" customWidth="1"/>
    <col min="1036" max="1036" width="12.7109375" style="491" customWidth="1"/>
    <col min="1037" max="1037" width="47.42578125" style="491" customWidth="1"/>
    <col min="1038" max="1041" width="0" style="491" hidden="1" customWidth="1"/>
    <col min="1042" max="1042" width="11.7109375" style="491" customWidth="1"/>
    <col min="1043" max="1043" width="6.42578125" style="491" bestFit="1" customWidth="1"/>
    <col min="1044" max="1044" width="11.7109375" style="491" customWidth="1"/>
    <col min="1045" max="1045" width="0" style="491" hidden="1" customWidth="1"/>
    <col min="1046" max="1046" width="3.7109375" style="491" customWidth="1"/>
    <col min="1047" max="1047" width="11.140625" style="491" bestFit="1" customWidth="1"/>
    <col min="1048" max="1280" width="10.5703125" style="491"/>
    <col min="1281" max="1288" width="0" style="491" hidden="1" customWidth="1"/>
    <col min="1289" max="1291" width="3.7109375" style="491" customWidth="1"/>
    <col min="1292" max="1292" width="12.7109375" style="491" customWidth="1"/>
    <col min="1293" max="1293" width="47.42578125" style="491" customWidth="1"/>
    <col min="1294" max="1297" width="0" style="491" hidden="1" customWidth="1"/>
    <col min="1298" max="1298" width="11.7109375" style="491" customWidth="1"/>
    <col min="1299" max="1299" width="6.42578125" style="491" bestFit="1" customWidth="1"/>
    <col min="1300" max="1300" width="11.7109375" style="491" customWidth="1"/>
    <col min="1301" max="1301" width="0" style="491" hidden="1" customWidth="1"/>
    <col min="1302" max="1302" width="3.7109375" style="491" customWidth="1"/>
    <col min="1303" max="1303" width="11.140625" style="491" bestFit="1" customWidth="1"/>
    <col min="1304" max="1536" width="10.5703125" style="491"/>
    <col min="1537" max="1544" width="0" style="491" hidden="1" customWidth="1"/>
    <col min="1545" max="1547" width="3.7109375" style="491" customWidth="1"/>
    <col min="1548" max="1548" width="12.7109375" style="491" customWidth="1"/>
    <col min="1549" max="1549" width="47.42578125" style="491" customWidth="1"/>
    <col min="1550" max="1553" width="0" style="491" hidden="1" customWidth="1"/>
    <col min="1554" max="1554" width="11.7109375" style="491" customWidth="1"/>
    <col min="1555" max="1555" width="6.42578125" style="491" bestFit="1" customWidth="1"/>
    <col min="1556" max="1556" width="11.7109375" style="491" customWidth="1"/>
    <col min="1557" max="1557" width="0" style="491" hidden="1" customWidth="1"/>
    <col min="1558" max="1558" width="3.7109375" style="491" customWidth="1"/>
    <col min="1559" max="1559" width="11.140625" style="491" bestFit="1" customWidth="1"/>
    <col min="1560" max="1792" width="10.5703125" style="491"/>
    <col min="1793" max="1800" width="0" style="491" hidden="1" customWidth="1"/>
    <col min="1801" max="1803" width="3.7109375" style="491" customWidth="1"/>
    <col min="1804" max="1804" width="12.7109375" style="491" customWidth="1"/>
    <col min="1805" max="1805" width="47.42578125" style="491" customWidth="1"/>
    <col min="1806" max="1809" width="0" style="491" hidden="1" customWidth="1"/>
    <col min="1810" max="1810" width="11.7109375" style="491" customWidth="1"/>
    <col min="1811" max="1811" width="6.42578125" style="491" bestFit="1" customWidth="1"/>
    <col min="1812" max="1812" width="11.7109375" style="491" customWidth="1"/>
    <col min="1813" max="1813" width="0" style="491" hidden="1" customWidth="1"/>
    <col min="1814" max="1814" width="3.7109375" style="491" customWidth="1"/>
    <col min="1815" max="1815" width="11.140625" style="491" bestFit="1" customWidth="1"/>
    <col min="1816" max="2048" width="10.5703125" style="491"/>
    <col min="2049" max="2056" width="0" style="491" hidden="1" customWidth="1"/>
    <col min="2057" max="2059" width="3.7109375" style="491" customWidth="1"/>
    <col min="2060" max="2060" width="12.7109375" style="491" customWidth="1"/>
    <col min="2061" max="2061" width="47.42578125" style="491" customWidth="1"/>
    <col min="2062" max="2065" width="0" style="491" hidden="1" customWidth="1"/>
    <col min="2066" max="2066" width="11.7109375" style="491" customWidth="1"/>
    <col min="2067" max="2067" width="6.42578125" style="491" bestFit="1" customWidth="1"/>
    <col min="2068" max="2068" width="11.7109375" style="491" customWidth="1"/>
    <col min="2069" max="2069" width="0" style="491" hidden="1" customWidth="1"/>
    <col min="2070" max="2070" width="3.7109375" style="491" customWidth="1"/>
    <col min="2071" max="2071" width="11.140625" style="491" bestFit="1" customWidth="1"/>
    <col min="2072" max="2304" width="10.5703125" style="491"/>
    <col min="2305" max="2312" width="0" style="491" hidden="1" customWidth="1"/>
    <col min="2313" max="2315" width="3.7109375" style="491" customWidth="1"/>
    <col min="2316" max="2316" width="12.7109375" style="491" customWidth="1"/>
    <col min="2317" max="2317" width="47.42578125" style="491" customWidth="1"/>
    <col min="2318" max="2321" width="0" style="491" hidden="1" customWidth="1"/>
    <col min="2322" max="2322" width="11.7109375" style="491" customWidth="1"/>
    <col min="2323" max="2323" width="6.42578125" style="491" bestFit="1" customWidth="1"/>
    <col min="2324" max="2324" width="11.7109375" style="491" customWidth="1"/>
    <col min="2325" max="2325" width="0" style="491" hidden="1" customWidth="1"/>
    <col min="2326" max="2326" width="3.7109375" style="491" customWidth="1"/>
    <col min="2327" max="2327" width="11.140625" style="491" bestFit="1" customWidth="1"/>
    <col min="2328" max="2560" width="10.5703125" style="491"/>
    <col min="2561" max="2568" width="0" style="491" hidden="1" customWidth="1"/>
    <col min="2569" max="2571" width="3.7109375" style="491" customWidth="1"/>
    <col min="2572" max="2572" width="12.7109375" style="491" customWidth="1"/>
    <col min="2573" max="2573" width="47.42578125" style="491" customWidth="1"/>
    <col min="2574" max="2577" width="0" style="491" hidden="1" customWidth="1"/>
    <col min="2578" max="2578" width="11.7109375" style="491" customWidth="1"/>
    <col min="2579" max="2579" width="6.42578125" style="491" bestFit="1" customWidth="1"/>
    <col min="2580" max="2580" width="11.7109375" style="491" customWidth="1"/>
    <col min="2581" max="2581" width="0" style="491" hidden="1" customWidth="1"/>
    <col min="2582" max="2582" width="3.7109375" style="491" customWidth="1"/>
    <col min="2583" max="2583" width="11.140625" style="491" bestFit="1" customWidth="1"/>
    <col min="2584" max="2816" width="10.5703125" style="491"/>
    <col min="2817" max="2824" width="0" style="491" hidden="1" customWidth="1"/>
    <col min="2825" max="2827" width="3.7109375" style="491" customWidth="1"/>
    <col min="2828" max="2828" width="12.7109375" style="491" customWidth="1"/>
    <col min="2829" max="2829" width="47.42578125" style="491" customWidth="1"/>
    <col min="2830" max="2833" width="0" style="491" hidden="1" customWidth="1"/>
    <col min="2834" max="2834" width="11.7109375" style="491" customWidth="1"/>
    <col min="2835" max="2835" width="6.42578125" style="491" bestFit="1" customWidth="1"/>
    <col min="2836" max="2836" width="11.7109375" style="491" customWidth="1"/>
    <col min="2837" max="2837" width="0" style="491" hidden="1" customWidth="1"/>
    <col min="2838" max="2838" width="3.7109375" style="491" customWidth="1"/>
    <col min="2839" max="2839" width="11.140625" style="491" bestFit="1" customWidth="1"/>
    <col min="2840" max="3072" width="10.5703125" style="491"/>
    <col min="3073" max="3080" width="0" style="491" hidden="1" customWidth="1"/>
    <col min="3081" max="3083" width="3.7109375" style="491" customWidth="1"/>
    <col min="3084" max="3084" width="12.7109375" style="491" customWidth="1"/>
    <col min="3085" max="3085" width="47.42578125" style="491" customWidth="1"/>
    <col min="3086" max="3089" width="0" style="491" hidden="1" customWidth="1"/>
    <col min="3090" max="3090" width="11.7109375" style="491" customWidth="1"/>
    <col min="3091" max="3091" width="6.42578125" style="491" bestFit="1" customWidth="1"/>
    <col min="3092" max="3092" width="11.7109375" style="491" customWidth="1"/>
    <col min="3093" max="3093" width="0" style="491" hidden="1" customWidth="1"/>
    <col min="3094" max="3094" width="3.7109375" style="491" customWidth="1"/>
    <col min="3095" max="3095" width="11.140625" style="491" bestFit="1" customWidth="1"/>
    <col min="3096" max="3328" width="10.5703125" style="491"/>
    <col min="3329" max="3336" width="0" style="491" hidden="1" customWidth="1"/>
    <col min="3337" max="3339" width="3.7109375" style="491" customWidth="1"/>
    <col min="3340" max="3340" width="12.7109375" style="491" customWidth="1"/>
    <col min="3341" max="3341" width="47.42578125" style="491" customWidth="1"/>
    <col min="3342" max="3345" width="0" style="491" hidden="1" customWidth="1"/>
    <col min="3346" max="3346" width="11.7109375" style="491" customWidth="1"/>
    <col min="3347" max="3347" width="6.42578125" style="491" bestFit="1" customWidth="1"/>
    <col min="3348" max="3348" width="11.7109375" style="491" customWidth="1"/>
    <col min="3349" max="3349" width="0" style="491" hidden="1" customWidth="1"/>
    <col min="3350" max="3350" width="3.7109375" style="491" customWidth="1"/>
    <col min="3351" max="3351" width="11.140625" style="491" bestFit="1" customWidth="1"/>
    <col min="3352" max="3584" width="10.5703125" style="491"/>
    <col min="3585" max="3592" width="0" style="491" hidden="1" customWidth="1"/>
    <col min="3593" max="3595" width="3.7109375" style="491" customWidth="1"/>
    <col min="3596" max="3596" width="12.7109375" style="491" customWidth="1"/>
    <col min="3597" max="3597" width="47.42578125" style="491" customWidth="1"/>
    <col min="3598" max="3601" width="0" style="491" hidden="1" customWidth="1"/>
    <col min="3602" max="3602" width="11.7109375" style="491" customWidth="1"/>
    <col min="3603" max="3603" width="6.42578125" style="491" bestFit="1" customWidth="1"/>
    <col min="3604" max="3604" width="11.7109375" style="491" customWidth="1"/>
    <col min="3605" max="3605" width="0" style="491" hidden="1" customWidth="1"/>
    <col min="3606" max="3606" width="3.7109375" style="491" customWidth="1"/>
    <col min="3607" max="3607" width="11.140625" style="491" bestFit="1" customWidth="1"/>
    <col min="3608" max="3840" width="10.5703125" style="491"/>
    <col min="3841" max="3848" width="0" style="491" hidden="1" customWidth="1"/>
    <col min="3849" max="3851" width="3.7109375" style="491" customWidth="1"/>
    <col min="3852" max="3852" width="12.7109375" style="491" customWidth="1"/>
    <col min="3853" max="3853" width="47.42578125" style="491" customWidth="1"/>
    <col min="3854" max="3857" width="0" style="491" hidden="1" customWidth="1"/>
    <col min="3858" max="3858" width="11.7109375" style="491" customWidth="1"/>
    <col min="3859" max="3859" width="6.42578125" style="491" bestFit="1" customWidth="1"/>
    <col min="3860" max="3860" width="11.7109375" style="491" customWidth="1"/>
    <col min="3861" max="3861" width="0" style="491" hidden="1" customWidth="1"/>
    <col min="3862" max="3862" width="3.7109375" style="491" customWidth="1"/>
    <col min="3863" max="3863" width="11.140625" style="491" bestFit="1" customWidth="1"/>
    <col min="3864" max="4096" width="10.5703125" style="491"/>
    <col min="4097" max="4104" width="0" style="491" hidden="1" customWidth="1"/>
    <col min="4105" max="4107" width="3.7109375" style="491" customWidth="1"/>
    <col min="4108" max="4108" width="12.7109375" style="491" customWidth="1"/>
    <col min="4109" max="4109" width="47.42578125" style="491" customWidth="1"/>
    <col min="4110" max="4113" width="0" style="491" hidden="1" customWidth="1"/>
    <col min="4114" max="4114" width="11.7109375" style="491" customWidth="1"/>
    <col min="4115" max="4115" width="6.42578125" style="491" bestFit="1" customWidth="1"/>
    <col min="4116" max="4116" width="11.7109375" style="491" customWidth="1"/>
    <col min="4117" max="4117" width="0" style="491" hidden="1" customWidth="1"/>
    <col min="4118" max="4118" width="3.7109375" style="491" customWidth="1"/>
    <col min="4119" max="4119" width="11.140625" style="491" bestFit="1" customWidth="1"/>
    <col min="4120" max="4352" width="10.5703125" style="491"/>
    <col min="4353" max="4360" width="0" style="491" hidden="1" customWidth="1"/>
    <col min="4361" max="4363" width="3.7109375" style="491" customWidth="1"/>
    <col min="4364" max="4364" width="12.7109375" style="491" customWidth="1"/>
    <col min="4365" max="4365" width="47.42578125" style="491" customWidth="1"/>
    <col min="4366" max="4369" width="0" style="491" hidden="1" customWidth="1"/>
    <col min="4370" max="4370" width="11.7109375" style="491" customWidth="1"/>
    <col min="4371" max="4371" width="6.42578125" style="491" bestFit="1" customWidth="1"/>
    <col min="4372" max="4372" width="11.7109375" style="491" customWidth="1"/>
    <col min="4373" max="4373" width="0" style="491" hidden="1" customWidth="1"/>
    <col min="4374" max="4374" width="3.7109375" style="491" customWidth="1"/>
    <col min="4375" max="4375" width="11.140625" style="491" bestFit="1" customWidth="1"/>
    <col min="4376" max="4608" width="10.5703125" style="491"/>
    <col min="4609" max="4616" width="0" style="491" hidden="1" customWidth="1"/>
    <col min="4617" max="4619" width="3.7109375" style="491" customWidth="1"/>
    <col min="4620" max="4620" width="12.7109375" style="491" customWidth="1"/>
    <col min="4621" max="4621" width="47.42578125" style="491" customWidth="1"/>
    <col min="4622" max="4625" width="0" style="491" hidden="1" customWidth="1"/>
    <col min="4626" max="4626" width="11.7109375" style="491" customWidth="1"/>
    <col min="4627" max="4627" width="6.42578125" style="491" bestFit="1" customWidth="1"/>
    <col min="4628" max="4628" width="11.7109375" style="491" customWidth="1"/>
    <col min="4629" max="4629" width="0" style="491" hidden="1" customWidth="1"/>
    <col min="4630" max="4630" width="3.7109375" style="491" customWidth="1"/>
    <col min="4631" max="4631" width="11.140625" style="491" bestFit="1" customWidth="1"/>
    <col min="4632" max="4864" width="10.5703125" style="491"/>
    <col min="4865" max="4872" width="0" style="491" hidden="1" customWidth="1"/>
    <col min="4873" max="4875" width="3.7109375" style="491" customWidth="1"/>
    <col min="4876" max="4876" width="12.7109375" style="491" customWidth="1"/>
    <col min="4877" max="4877" width="47.42578125" style="491" customWidth="1"/>
    <col min="4878" max="4881" width="0" style="491" hidden="1" customWidth="1"/>
    <col min="4882" max="4882" width="11.7109375" style="491" customWidth="1"/>
    <col min="4883" max="4883" width="6.42578125" style="491" bestFit="1" customWidth="1"/>
    <col min="4884" max="4884" width="11.7109375" style="491" customWidth="1"/>
    <col min="4885" max="4885" width="0" style="491" hidden="1" customWidth="1"/>
    <col min="4886" max="4886" width="3.7109375" style="491" customWidth="1"/>
    <col min="4887" max="4887" width="11.140625" style="491" bestFit="1" customWidth="1"/>
    <col min="4888" max="5120" width="10.5703125" style="491"/>
    <col min="5121" max="5128" width="0" style="491" hidden="1" customWidth="1"/>
    <col min="5129" max="5131" width="3.7109375" style="491" customWidth="1"/>
    <col min="5132" max="5132" width="12.7109375" style="491" customWidth="1"/>
    <col min="5133" max="5133" width="47.42578125" style="491" customWidth="1"/>
    <col min="5134" max="5137" width="0" style="491" hidden="1" customWidth="1"/>
    <col min="5138" max="5138" width="11.7109375" style="491" customWidth="1"/>
    <col min="5139" max="5139" width="6.42578125" style="491" bestFit="1" customWidth="1"/>
    <col min="5140" max="5140" width="11.7109375" style="491" customWidth="1"/>
    <col min="5141" max="5141" width="0" style="491" hidden="1" customWidth="1"/>
    <col min="5142" max="5142" width="3.7109375" style="491" customWidth="1"/>
    <col min="5143" max="5143" width="11.140625" style="491" bestFit="1" customWidth="1"/>
    <col min="5144" max="5376" width="10.5703125" style="491"/>
    <col min="5377" max="5384" width="0" style="491" hidden="1" customWidth="1"/>
    <col min="5385" max="5387" width="3.7109375" style="491" customWidth="1"/>
    <col min="5388" max="5388" width="12.7109375" style="491" customWidth="1"/>
    <col min="5389" max="5389" width="47.42578125" style="491" customWidth="1"/>
    <col min="5390" max="5393" width="0" style="491" hidden="1" customWidth="1"/>
    <col min="5394" max="5394" width="11.7109375" style="491" customWidth="1"/>
    <col min="5395" max="5395" width="6.42578125" style="491" bestFit="1" customWidth="1"/>
    <col min="5396" max="5396" width="11.7109375" style="491" customWidth="1"/>
    <col min="5397" max="5397" width="0" style="491" hidden="1" customWidth="1"/>
    <col min="5398" max="5398" width="3.7109375" style="491" customWidth="1"/>
    <col min="5399" max="5399" width="11.140625" style="491" bestFit="1" customWidth="1"/>
    <col min="5400" max="5632" width="10.5703125" style="491"/>
    <col min="5633" max="5640" width="0" style="491" hidden="1" customWidth="1"/>
    <col min="5641" max="5643" width="3.7109375" style="491" customWidth="1"/>
    <col min="5644" max="5644" width="12.7109375" style="491" customWidth="1"/>
    <col min="5645" max="5645" width="47.42578125" style="491" customWidth="1"/>
    <col min="5646" max="5649" width="0" style="491" hidden="1" customWidth="1"/>
    <col min="5650" max="5650" width="11.7109375" style="491" customWidth="1"/>
    <col min="5651" max="5651" width="6.42578125" style="491" bestFit="1" customWidth="1"/>
    <col min="5652" max="5652" width="11.7109375" style="491" customWidth="1"/>
    <col min="5653" max="5653" width="0" style="491" hidden="1" customWidth="1"/>
    <col min="5654" max="5654" width="3.7109375" style="491" customWidth="1"/>
    <col min="5655" max="5655" width="11.140625" style="491" bestFit="1" customWidth="1"/>
    <col min="5656" max="5888" width="10.5703125" style="491"/>
    <col min="5889" max="5896" width="0" style="491" hidden="1" customWidth="1"/>
    <col min="5897" max="5899" width="3.7109375" style="491" customWidth="1"/>
    <col min="5900" max="5900" width="12.7109375" style="491" customWidth="1"/>
    <col min="5901" max="5901" width="47.42578125" style="491" customWidth="1"/>
    <col min="5902" max="5905" width="0" style="491" hidden="1" customWidth="1"/>
    <col min="5906" max="5906" width="11.7109375" style="491" customWidth="1"/>
    <col min="5907" max="5907" width="6.42578125" style="491" bestFit="1" customWidth="1"/>
    <col min="5908" max="5908" width="11.7109375" style="491" customWidth="1"/>
    <col min="5909" max="5909" width="0" style="491" hidden="1" customWidth="1"/>
    <col min="5910" max="5910" width="3.7109375" style="491" customWidth="1"/>
    <col min="5911" max="5911" width="11.140625" style="491" bestFit="1" customWidth="1"/>
    <col min="5912" max="6144" width="10.5703125" style="491"/>
    <col min="6145" max="6152" width="0" style="491" hidden="1" customWidth="1"/>
    <col min="6153" max="6155" width="3.7109375" style="491" customWidth="1"/>
    <col min="6156" max="6156" width="12.7109375" style="491" customWidth="1"/>
    <col min="6157" max="6157" width="47.42578125" style="491" customWidth="1"/>
    <col min="6158" max="6161" width="0" style="491" hidden="1" customWidth="1"/>
    <col min="6162" max="6162" width="11.7109375" style="491" customWidth="1"/>
    <col min="6163" max="6163" width="6.42578125" style="491" bestFit="1" customWidth="1"/>
    <col min="6164" max="6164" width="11.7109375" style="491" customWidth="1"/>
    <col min="6165" max="6165" width="0" style="491" hidden="1" customWidth="1"/>
    <col min="6166" max="6166" width="3.7109375" style="491" customWidth="1"/>
    <col min="6167" max="6167" width="11.140625" style="491" bestFit="1" customWidth="1"/>
    <col min="6168" max="6400" width="10.5703125" style="491"/>
    <col min="6401" max="6408" width="0" style="491" hidden="1" customWidth="1"/>
    <col min="6409" max="6411" width="3.7109375" style="491" customWidth="1"/>
    <col min="6412" max="6412" width="12.7109375" style="491" customWidth="1"/>
    <col min="6413" max="6413" width="47.42578125" style="491" customWidth="1"/>
    <col min="6414" max="6417" width="0" style="491" hidden="1" customWidth="1"/>
    <col min="6418" max="6418" width="11.7109375" style="491" customWidth="1"/>
    <col min="6419" max="6419" width="6.42578125" style="491" bestFit="1" customWidth="1"/>
    <col min="6420" max="6420" width="11.7109375" style="491" customWidth="1"/>
    <col min="6421" max="6421" width="0" style="491" hidden="1" customWidth="1"/>
    <col min="6422" max="6422" width="3.7109375" style="491" customWidth="1"/>
    <col min="6423" max="6423" width="11.140625" style="491" bestFit="1" customWidth="1"/>
    <col min="6424" max="6656" width="10.5703125" style="491"/>
    <col min="6657" max="6664" width="0" style="491" hidden="1" customWidth="1"/>
    <col min="6665" max="6667" width="3.7109375" style="491" customWidth="1"/>
    <col min="6668" max="6668" width="12.7109375" style="491" customWidth="1"/>
    <col min="6669" max="6669" width="47.42578125" style="491" customWidth="1"/>
    <col min="6670" max="6673" width="0" style="491" hidden="1" customWidth="1"/>
    <col min="6674" max="6674" width="11.7109375" style="491" customWidth="1"/>
    <col min="6675" max="6675" width="6.42578125" style="491" bestFit="1" customWidth="1"/>
    <col min="6676" max="6676" width="11.7109375" style="491" customWidth="1"/>
    <col min="6677" max="6677" width="0" style="491" hidden="1" customWidth="1"/>
    <col min="6678" max="6678" width="3.7109375" style="491" customWidth="1"/>
    <col min="6679" max="6679" width="11.140625" style="491" bestFit="1" customWidth="1"/>
    <col min="6680" max="6912" width="10.5703125" style="491"/>
    <col min="6913" max="6920" width="0" style="491" hidden="1" customWidth="1"/>
    <col min="6921" max="6923" width="3.7109375" style="491" customWidth="1"/>
    <col min="6924" max="6924" width="12.7109375" style="491" customWidth="1"/>
    <col min="6925" max="6925" width="47.42578125" style="491" customWidth="1"/>
    <col min="6926" max="6929" width="0" style="491" hidden="1" customWidth="1"/>
    <col min="6930" max="6930" width="11.7109375" style="491" customWidth="1"/>
    <col min="6931" max="6931" width="6.42578125" style="491" bestFit="1" customWidth="1"/>
    <col min="6932" max="6932" width="11.7109375" style="491" customWidth="1"/>
    <col min="6933" max="6933" width="0" style="491" hidden="1" customWidth="1"/>
    <col min="6934" max="6934" width="3.7109375" style="491" customWidth="1"/>
    <col min="6935" max="6935" width="11.140625" style="491" bestFit="1" customWidth="1"/>
    <col min="6936" max="7168" width="10.5703125" style="491"/>
    <col min="7169" max="7176" width="0" style="491" hidden="1" customWidth="1"/>
    <col min="7177" max="7179" width="3.7109375" style="491" customWidth="1"/>
    <col min="7180" max="7180" width="12.7109375" style="491" customWidth="1"/>
    <col min="7181" max="7181" width="47.42578125" style="491" customWidth="1"/>
    <col min="7182" max="7185" width="0" style="491" hidden="1" customWidth="1"/>
    <col min="7186" max="7186" width="11.7109375" style="491" customWidth="1"/>
    <col min="7187" max="7187" width="6.42578125" style="491" bestFit="1" customWidth="1"/>
    <col min="7188" max="7188" width="11.7109375" style="491" customWidth="1"/>
    <col min="7189" max="7189" width="0" style="491" hidden="1" customWidth="1"/>
    <col min="7190" max="7190" width="3.7109375" style="491" customWidth="1"/>
    <col min="7191" max="7191" width="11.140625" style="491" bestFit="1" customWidth="1"/>
    <col min="7192" max="7424" width="10.5703125" style="491"/>
    <col min="7425" max="7432" width="0" style="491" hidden="1" customWidth="1"/>
    <col min="7433" max="7435" width="3.7109375" style="491" customWidth="1"/>
    <col min="7436" max="7436" width="12.7109375" style="491" customWidth="1"/>
    <col min="7437" max="7437" width="47.42578125" style="491" customWidth="1"/>
    <col min="7438" max="7441" width="0" style="491" hidden="1" customWidth="1"/>
    <col min="7442" max="7442" width="11.7109375" style="491" customWidth="1"/>
    <col min="7443" max="7443" width="6.42578125" style="491" bestFit="1" customWidth="1"/>
    <col min="7444" max="7444" width="11.7109375" style="491" customWidth="1"/>
    <col min="7445" max="7445" width="0" style="491" hidden="1" customWidth="1"/>
    <col min="7446" max="7446" width="3.7109375" style="491" customWidth="1"/>
    <col min="7447" max="7447" width="11.140625" style="491" bestFit="1" customWidth="1"/>
    <col min="7448" max="7680" width="10.5703125" style="491"/>
    <col min="7681" max="7688" width="0" style="491" hidden="1" customWidth="1"/>
    <col min="7689" max="7691" width="3.7109375" style="491" customWidth="1"/>
    <col min="7692" max="7692" width="12.7109375" style="491" customWidth="1"/>
    <col min="7693" max="7693" width="47.42578125" style="491" customWidth="1"/>
    <col min="7694" max="7697" width="0" style="491" hidden="1" customWidth="1"/>
    <col min="7698" max="7698" width="11.7109375" style="491" customWidth="1"/>
    <col min="7699" max="7699" width="6.42578125" style="491" bestFit="1" customWidth="1"/>
    <col min="7700" max="7700" width="11.7109375" style="491" customWidth="1"/>
    <col min="7701" max="7701" width="0" style="491" hidden="1" customWidth="1"/>
    <col min="7702" max="7702" width="3.7109375" style="491" customWidth="1"/>
    <col min="7703" max="7703" width="11.140625" style="491" bestFit="1" customWidth="1"/>
    <col min="7704" max="7936" width="10.5703125" style="491"/>
    <col min="7937" max="7944" width="0" style="491" hidden="1" customWidth="1"/>
    <col min="7945" max="7947" width="3.7109375" style="491" customWidth="1"/>
    <col min="7948" max="7948" width="12.7109375" style="491" customWidth="1"/>
    <col min="7949" max="7949" width="47.42578125" style="491" customWidth="1"/>
    <col min="7950" max="7953" width="0" style="491" hidden="1" customWidth="1"/>
    <col min="7954" max="7954" width="11.7109375" style="491" customWidth="1"/>
    <col min="7955" max="7955" width="6.42578125" style="491" bestFit="1" customWidth="1"/>
    <col min="7956" max="7956" width="11.7109375" style="491" customWidth="1"/>
    <col min="7957" max="7957" width="0" style="491" hidden="1" customWidth="1"/>
    <col min="7958" max="7958" width="3.7109375" style="491" customWidth="1"/>
    <col min="7959" max="7959" width="11.140625" style="491" bestFit="1" customWidth="1"/>
    <col min="7960" max="8192" width="10.5703125" style="491"/>
    <col min="8193" max="8200" width="0" style="491" hidden="1" customWidth="1"/>
    <col min="8201" max="8203" width="3.7109375" style="491" customWidth="1"/>
    <col min="8204" max="8204" width="12.7109375" style="491" customWidth="1"/>
    <col min="8205" max="8205" width="47.42578125" style="491" customWidth="1"/>
    <col min="8206" max="8209" width="0" style="491" hidden="1" customWidth="1"/>
    <col min="8210" max="8210" width="11.7109375" style="491" customWidth="1"/>
    <col min="8211" max="8211" width="6.42578125" style="491" bestFit="1" customWidth="1"/>
    <col min="8212" max="8212" width="11.7109375" style="491" customWidth="1"/>
    <col min="8213" max="8213" width="0" style="491" hidden="1" customWidth="1"/>
    <col min="8214" max="8214" width="3.7109375" style="491" customWidth="1"/>
    <col min="8215" max="8215" width="11.140625" style="491" bestFit="1" customWidth="1"/>
    <col min="8216" max="8448" width="10.5703125" style="491"/>
    <col min="8449" max="8456" width="0" style="491" hidden="1" customWidth="1"/>
    <col min="8457" max="8459" width="3.7109375" style="491" customWidth="1"/>
    <col min="8460" max="8460" width="12.7109375" style="491" customWidth="1"/>
    <col min="8461" max="8461" width="47.42578125" style="491" customWidth="1"/>
    <col min="8462" max="8465" width="0" style="491" hidden="1" customWidth="1"/>
    <col min="8466" max="8466" width="11.7109375" style="491" customWidth="1"/>
    <col min="8467" max="8467" width="6.42578125" style="491" bestFit="1" customWidth="1"/>
    <col min="8468" max="8468" width="11.7109375" style="491" customWidth="1"/>
    <col min="8469" max="8469" width="0" style="491" hidden="1" customWidth="1"/>
    <col min="8470" max="8470" width="3.7109375" style="491" customWidth="1"/>
    <col min="8471" max="8471" width="11.140625" style="491" bestFit="1" customWidth="1"/>
    <col min="8472" max="8704" width="10.5703125" style="491"/>
    <col min="8705" max="8712" width="0" style="491" hidden="1" customWidth="1"/>
    <col min="8713" max="8715" width="3.7109375" style="491" customWidth="1"/>
    <col min="8716" max="8716" width="12.7109375" style="491" customWidth="1"/>
    <col min="8717" max="8717" width="47.42578125" style="491" customWidth="1"/>
    <col min="8718" max="8721" width="0" style="491" hidden="1" customWidth="1"/>
    <col min="8722" max="8722" width="11.7109375" style="491" customWidth="1"/>
    <col min="8723" max="8723" width="6.42578125" style="491" bestFit="1" customWidth="1"/>
    <col min="8724" max="8724" width="11.7109375" style="491" customWidth="1"/>
    <col min="8725" max="8725" width="0" style="491" hidden="1" customWidth="1"/>
    <col min="8726" max="8726" width="3.7109375" style="491" customWidth="1"/>
    <col min="8727" max="8727" width="11.140625" style="491" bestFit="1" customWidth="1"/>
    <col min="8728" max="8960" width="10.5703125" style="491"/>
    <col min="8961" max="8968" width="0" style="491" hidden="1" customWidth="1"/>
    <col min="8969" max="8971" width="3.7109375" style="491" customWidth="1"/>
    <col min="8972" max="8972" width="12.7109375" style="491" customWidth="1"/>
    <col min="8973" max="8973" width="47.42578125" style="491" customWidth="1"/>
    <col min="8974" max="8977" width="0" style="491" hidden="1" customWidth="1"/>
    <col min="8978" max="8978" width="11.7109375" style="491" customWidth="1"/>
    <col min="8979" max="8979" width="6.42578125" style="491" bestFit="1" customWidth="1"/>
    <col min="8980" max="8980" width="11.7109375" style="491" customWidth="1"/>
    <col min="8981" max="8981" width="0" style="491" hidden="1" customWidth="1"/>
    <col min="8982" max="8982" width="3.7109375" style="491" customWidth="1"/>
    <col min="8983" max="8983" width="11.140625" style="491" bestFit="1" customWidth="1"/>
    <col min="8984" max="9216" width="10.5703125" style="491"/>
    <col min="9217" max="9224" width="0" style="491" hidden="1" customWidth="1"/>
    <col min="9225" max="9227" width="3.7109375" style="491" customWidth="1"/>
    <col min="9228" max="9228" width="12.7109375" style="491" customWidth="1"/>
    <col min="9229" max="9229" width="47.42578125" style="491" customWidth="1"/>
    <col min="9230" max="9233" width="0" style="491" hidden="1" customWidth="1"/>
    <col min="9234" max="9234" width="11.7109375" style="491" customWidth="1"/>
    <col min="9235" max="9235" width="6.42578125" style="491" bestFit="1" customWidth="1"/>
    <col min="9236" max="9236" width="11.7109375" style="491" customWidth="1"/>
    <col min="9237" max="9237" width="0" style="491" hidden="1" customWidth="1"/>
    <col min="9238" max="9238" width="3.7109375" style="491" customWidth="1"/>
    <col min="9239" max="9239" width="11.140625" style="491" bestFit="1" customWidth="1"/>
    <col min="9240" max="9472" width="10.5703125" style="491"/>
    <col min="9473" max="9480" width="0" style="491" hidden="1" customWidth="1"/>
    <col min="9481" max="9483" width="3.7109375" style="491" customWidth="1"/>
    <col min="9484" max="9484" width="12.7109375" style="491" customWidth="1"/>
    <col min="9485" max="9485" width="47.42578125" style="491" customWidth="1"/>
    <col min="9486" max="9489" width="0" style="491" hidden="1" customWidth="1"/>
    <col min="9490" max="9490" width="11.7109375" style="491" customWidth="1"/>
    <col min="9491" max="9491" width="6.42578125" style="491" bestFit="1" customWidth="1"/>
    <col min="9492" max="9492" width="11.7109375" style="491" customWidth="1"/>
    <col min="9493" max="9493" width="0" style="491" hidden="1" customWidth="1"/>
    <col min="9494" max="9494" width="3.7109375" style="491" customWidth="1"/>
    <col min="9495" max="9495" width="11.140625" style="491" bestFit="1" customWidth="1"/>
    <col min="9496" max="9728" width="10.5703125" style="491"/>
    <col min="9729" max="9736" width="0" style="491" hidden="1" customWidth="1"/>
    <col min="9737" max="9739" width="3.7109375" style="491" customWidth="1"/>
    <col min="9740" max="9740" width="12.7109375" style="491" customWidth="1"/>
    <col min="9741" max="9741" width="47.42578125" style="491" customWidth="1"/>
    <col min="9742" max="9745" width="0" style="491" hidden="1" customWidth="1"/>
    <col min="9746" max="9746" width="11.7109375" style="491" customWidth="1"/>
    <col min="9747" max="9747" width="6.42578125" style="491" bestFit="1" customWidth="1"/>
    <col min="9748" max="9748" width="11.7109375" style="491" customWidth="1"/>
    <col min="9749" max="9749" width="0" style="491" hidden="1" customWidth="1"/>
    <col min="9750" max="9750" width="3.7109375" style="491" customWidth="1"/>
    <col min="9751" max="9751" width="11.140625" style="491" bestFit="1" customWidth="1"/>
    <col min="9752" max="9984" width="10.5703125" style="491"/>
    <col min="9985" max="9992" width="0" style="491" hidden="1" customWidth="1"/>
    <col min="9993" max="9995" width="3.7109375" style="491" customWidth="1"/>
    <col min="9996" max="9996" width="12.7109375" style="491" customWidth="1"/>
    <col min="9997" max="9997" width="47.42578125" style="491" customWidth="1"/>
    <col min="9998" max="10001" width="0" style="491" hidden="1" customWidth="1"/>
    <col min="10002" max="10002" width="11.7109375" style="491" customWidth="1"/>
    <col min="10003" max="10003" width="6.42578125" style="491" bestFit="1" customWidth="1"/>
    <col min="10004" max="10004" width="11.7109375" style="491" customWidth="1"/>
    <col min="10005" max="10005" width="0" style="491" hidden="1" customWidth="1"/>
    <col min="10006" max="10006" width="3.7109375" style="491" customWidth="1"/>
    <col min="10007" max="10007" width="11.140625" style="491" bestFit="1" customWidth="1"/>
    <col min="10008" max="10240" width="10.5703125" style="491"/>
    <col min="10241" max="10248" width="0" style="491" hidden="1" customWidth="1"/>
    <col min="10249" max="10251" width="3.7109375" style="491" customWidth="1"/>
    <col min="10252" max="10252" width="12.7109375" style="491" customWidth="1"/>
    <col min="10253" max="10253" width="47.42578125" style="491" customWidth="1"/>
    <col min="10254" max="10257" width="0" style="491" hidden="1" customWidth="1"/>
    <col min="10258" max="10258" width="11.7109375" style="491" customWidth="1"/>
    <col min="10259" max="10259" width="6.42578125" style="491" bestFit="1" customWidth="1"/>
    <col min="10260" max="10260" width="11.7109375" style="491" customWidth="1"/>
    <col min="10261" max="10261" width="0" style="491" hidden="1" customWidth="1"/>
    <col min="10262" max="10262" width="3.7109375" style="491" customWidth="1"/>
    <col min="10263" max="10263" width="11.140625" style="491" bestFit="1" customWidth="1"/>
    <col min="10264" max="10496" width="10.5703125" style="491"/>
    <col min="10497" max="10504" width="0" style="491" hidden="1" customWidth="1"/>
    <col min="10505" max="10507" width="3.7109375" style="491" customWidth="1"/>
    <col min="10508" max="10508" width="12.7109375" style="491" customWidth="1"/>
    <col min="10509" max="10509" width="47.42578125" style="491" customWidth="1"/>
    <col min="10510" max="10513" width="0" style="491" hidden="1" customWidth="1"/>
    <col min="10514" max="10514" width="11.7109375" style="491" customWidth="1"/>
    <col min="10515" max="10515" width="6.42578125" style="491" bestFit="1" customWidth="1"/>
    <col min="10516" max="10516" width="11.7109375" style="491" customWidth="1"/>
    <col min="10517" max="10517" width="0" style="491" hidden="1" customWidth="1"/>
    <col min="10518" max="10518" width="3.7109375" style="491" customWidth="1"/>
    <col min="10519" max="10519" width="11.140625" style="491" bestFit="1" customWidth="1"/>
    <col min="10520" max="10752" width="10.5703125" style="491"/>
    <col min="10753" max="10760" width="0" style="491" hidden="1" customWidth="1"/>
    <col min="10761" max="10763" width="3.7109375" style="491" customWidth="1"/>
    <col min="10764" max="10764" width="12.7109375" style="491" customWidth="1"/>
    <col min="10765" max="10765" width="47.42578125" style="491" customWidth="1"/>
    <col min="10766" max="10769" width="0" style="491" hidden="1" customWidth="1"/>
    <col min="10770" max="10770" width="11.7109375" style="491" customWidth="1"/>
    <col min="10771" max="10771" width="6.42578125" style="491" bestFit="1" customWidth="1"/>
    <col min="10772" max="10772" width="11.7109375" style="491" customWidth="1"/>
    <col min="10773" max="10773" width="0" style="491" hidden="1" customWidth="1"/>
    <col min="10774" max="10774" width="3.7109375" style="491" customWidth="1"/>
    <col min="10775" max="10775" width="11.140625" style="491" bestFit="1" customWidth="1"/>
    <col min="10776" max="11008" width="10.5703125" style="491"/>
    <col min="11009" max="11016" width="0" style="491" hidden="1" customWidth="1"/>
    <col min="11017" max="11019" width="3.7109375" style="491" customWidth="1"/>
    <col min="11020" max="11020" width="12.7109375" style="491" customWidth="1"/>
    <col min="11021" max="11021" width="47.42578125" style="491" customWidth="1"/>
    <col min="11022" max="11025" width="0" style="491" hidden="1" customWidth="1"/>
    <col min="11026" max="11026" width="11.7109375" style="491" customWidth="1"/>
    <col min="11027" max="11027" width="6.42578125" style="491" bestFit="1" customWidth="1"/>
    <col min="11028" max="11028" width="11.7109375" style="491" customWidth="1"/>
    <col min="11029" max="11029" width="0" style="491" hidden="1" customWidth="1"/>
    <col min="11030" max="11030" width="3.7109375" style="491" customWidth="1"/>
    <col min="11031" max="11031" width="11.140625" style="491" bestFit="1" customWidth="1"/>
    <col min="11032" max="11264" width="10.5703125" style="491"/>
    <col min="11265" max="11272" width="0" style="491" hidden="1" customWidth="1"/>
    <col min="11273" max="11275" width="3.7109375" style="491" customWidth="1"/>
    <col min="11276" max="11276" width="12.7109375" style="491" customWidth="1"/>
    <col min="11277" max="11277" width="47.42578125" style="491" customWidth="1"/>
    <col min="11278" max="11281" width="0" style="491" hidden="1" customWidth="1"/>
    <col min="11282" max="11282" width="11.7109375" style="491" customWidth="1"/>
    <col min="11283" max="11283" width="6.42578125" style="491" bestFit="1" customWidth="1"/>
    <col min="11284" max="11284" width="11.7109375" style="491" customWidth="1"/>
    <col min="11285" max="11285" width="0" style="491" hidden="1" customWidth="1"/>
    <col min="11286" max="11286" width="3.7109375" style="491" customWidth="1"/>
    <col min="11287" max="11287" width="11.140625" style="491" bestFit="1" customWidth="1"/>
    <col min="11288" max="11520" width="10.5703125" style="491"/>
    <col min="11521" max="11528" width="0" style="491" hidden="1" customWidth="1"/>
    <col min="11529" max="11531" width="3.7109375" style="491" customWidth="1"/>
    <col min="11532" max="11532" width="12.7109375" style="491" customWidth="1"/>
    <col min="11533" max="11533" width="47.42578125" style="491" customWidth="1"/>
    <col min="11534" max="11537" width="0" style="491" hidden="1" customWidth="1"/>
    <col min="11538" max="11538" width="11.7109375" style="491" customWidth="1"/>
    <col min="11539" max="11539" width="6.42578125" style="491" bestFit="1" customWidth="1"/>
    <col min="11540" max="11540" width="11.7109375" style="491" customWidth="1"/>
    <col min="11541" max="11541" width="0" style="491" hidden="1" customWidth="1"/>
    <col min="11542" max="11542" width="3.7109375" style="491" customWidth="1"/>
    <col min="11543" max="11543" width="11.140625" style="491" bestFit="1" customWidth="1"/>
    <col min="11544" max="11776" width="10.5703125" style="491"/>
    <col min="11777" max="11784" width="0" style="491" hidden="1" customWidth="1"/>
    <col min="11785" max="11787" width="3.7109375" style="491" customWidth="1"/>
    <col min="11788" max="11788" width="12.7109375" style="491" customWidth="1"/>
    <col min="11789" max="11789" width="47.42578125" style="491" customWidth="1"/>
    <col min="11790" max="11793" width="0" style="491" hidden="1" customWidth="1"/>
    <col min="11794" max="11794" width="11.7109375" style="491" customWidth="1"/>
    <col min="11795" max="11795" width="6.42578125" style="491" bestFit="1" customWidth="1"/>
    <col min="11796" max="11796" width="11.7109375" style="491" customWidth="1"/>
    <col min="11797" max="11797" width="0" style="491" hidden="1" customWidth="1"/>
    <col min="11798" max="11798" width="3.7109375" style="491" customWidth="1"/>
    <col min="11799" max="11799" width="11.140625" style="491" bestFit="1" customWidth="1"/>
    <col min="11800" max="12032" width="10.5703125" style="491"/>
    <col min="12033" max="12040" width="0" style="491" hidden="1" customWidth="1"/>
    <col min="12041" max="12043" width="3.7109375" style="491" customWidth="1"/>
    <col min="12044" max="12044" width="12.7109375" style="491" customWidth="1"/>
    <col min="12045" max="12045" width="47.42578125" style="491" customWidth="1"/>
    <col min="12046" max="12049" width="0" style="491" hidden="1" customWidth="1"/>
    <col min="12050" max="12050" width="11.7109375" style="491" customWidth="1"/>
    <col min="12051" max="12051" width="6.42578125" style="491" bestFit="1" customWidth="1"/>
    <col min="12052" max="12052" width="11.7109375" style="491" customWidth="1"/>
    <col min="12053" max="12053" width="0" style="491" hidden="1" customWidth="1"/>
    <col min="12054" max="12054" width="3.7109375" style="491" customWidth="1"/>
    <col min="12055" max="12055" width="11.140625" style="491" bestFit="1" customWidth="1"/>
    <col min="12056" max="12288" width="10.5703125" style="491"/>
    <col min="12289" max="12296" width="0" style="491" hidden="1" customWidth="1"/>
    <col min="12297" max="12299" width="3.7109375" style="491" customWidth="1"/>
    <col min="12300" max="12300" width="12.7109375" style="491" customWidth="1"/>
    <col min="12301" max="12301" width="47.42578125" style="491" customWidth="1"/>
    <col min="12302" max="12305" width="0" style="491" hidden="1" customWidth="1"/>
    <col min="12306" max="12306" width="11.7109375" style="491" customWidth="1"/>
    <col min="12307" max="12307" width="6.42578125" style="491" bestFit="1" customWidth="1"/>
    <col min="12308" max="12308" width="11.7109375" style="491" customWidth="1"/>
    <col min="12309" max="12309" width="0" style="491" hidden="1" customWidth="1"/>
    <col min="12310" max="12310" width="3.7109375" style="491" customWidth="1"/>
    <col min="12311" max="12311" width="11.140625" style="491" bestFit="1" customWidth="1"/>
    <col min="12312" max="12544" width="10.5703125" style="491"/>
    <col min="12545" max="12552" width="0" style="491" hidden="1" customWidth="1"/>
    <col min="12553" max="12555" width="3.7109375" style="491" customWidth="1"/>
    <col min="12556" max="12556" width="12.7109375" style="491" customWidth="1"/>
    <col min="12557" max="12557" width="47.42578125" style="491" customWidth="1"/>
    <col min="12558" max="12561" width="0" style="491" hidden="1" customWidth="1"/>
    <col min="12562" max="12562" width="11.7109375" style="491" customWidth="1"/>
    <col min="12563" max="12563" width="6.42578125" style="491" bestFit="1" customWidth="1"/>
    <col min="12564" max="12564" width="11.7109375" style="491" customWidth="1"/>
    <col min="12565" max="12565" width="0" style="491" hidden="1" customWidth="1"/>
    <col min="12566" max="12566" width="3.7109375" style="491" customWidth="1"/>
    <col min="12567" max="12567" width="11.140625" style="491" bestFit="1" customWidth="1"/>
    <col min="12568" max="12800" width="10.5703125" style="491"/>
    <col min="12801" max="12808" width="0" style="491" hidden="1" customWidth="1"/>
    <col min="12809" max="12811" width="3.7109375" style="491" customWidth="1"/>
    <col min="12812" max="12812" width="12.7109375" style="491" customWidth="1"/>
    <col min="12813" max="12813" width="47.42578125" style="491" customWidth="1"/>
    <col min="12814" max="12817" width="0" style="491" hidden="1" customWidth="1"/>
    <col min="12818" max="12818" width="11.7109375" style="491" customWidth="1"/>
    <col min="12819" max="12819" width="6.42578125" style="491" bestFit="1" customWidth="1"/>
    <col min="12820" max="12820" width="11.7109375" style="491" customWidth="1"/>
    <col min="12821" max="12821" width="0" style="491" hidden="1" customWidth="1"/>
    <col min="12822" max="12822" width="3.7109375" style="491" customWidth="1"/>
    <col min="12823" max="12823" width="11.140625" style="491" bestFit="1" customWidth="1"/>
    <col min="12824" max="13056" width="10.5703125" style="491"/>
    <col min="13057" max="13064" width="0" style="491" hidden="1" customWidth="1"/>
    <col min="13065" max="13067" width="3.7109375" style="491" customWidth="1"/>
    <col min="13068" max="13068" width="12.7109375" style="491" customWidth="1"/>
    <col min="13069" max="13069" width="47.42578125" style="491" customWidth="1"/>
    <col min="13070" max="13073" width="0" style="491" hidden="1" customWidth="1"/>
    <col min="13074" max="13074" width="11.7109375" style="491" customWidth="1"/>
    <col min="13075" max="13075" width="6.42578125" style="491" bestFit="1" customWidth="1"/>
    <col min="13076" max="13076" width="11.7109375" style="491" customWidth="1"/>
    <col min="13077" max="13077" width="0" style="491" hidden="1" customWidth="1"/>
    <col min="13078" max="13078" width="3.7109375" style="491" customWidth="1"/>
    <col min="13079" max="13079" width="11.140625" style="491" bestFit="1" customWidth="1"/>
    <col min="13080" max="13312" width="10.5703125" style="491"/>
    <col min="13313" max="13320" width="0" style="491" hidden="1" customWidth="1"/>
    <col min="13321" max="13323" width="3.7109375" style="491" customWidth="1"/>
    <col min="13324" max="13324" width="12.7109375" style="491" customWidth="1"/>
    <col min="13325" max="13325" width="47.42578125" style="491" customWidth="1"/>
    <col min="13326" max="13329" width="0" style="491" hidden="1" customWidth="1"/>
    <col min="13330" max="13330" width="11.7109375" style="491" customWidth="1"/>
    <col min="13331" max="13331" width="6.42578125" style="491" bestFit="1" customWidth="1"/>
    <col min="13332" max="13332" width="11.7109375" style="491" customWidth="1"/>
    <col min="13333" max="13333" width="0" style="491" hidden="1" customWidth="1"/>
    <col min="13334" max="13334" width="3.7109375" style="491" customWidth="1"/>
    <col min="13335" max="13335" width="11.140625" style="491" bestFit="1" customWidth="1"/>
    <col min="13336" max="13568" width="10.5703125" style="491"/>
    <col min="13569" max="13576" width="0" style="491" hidden="1" customWidth="1"/>
    <col min="13577" max="13579" width="3.7109375" style="491" customWidth="1"/>
    <col min="13580" max="13580" width="12.7109375" style="491" customWidth="1"/>
    <col min="13581" max="13581" width="47.42578125" style="491" customWidth="1"/>
    <col min="13582" max="13585" width="0" style="491" hidden="1" customWidth="1"/>
    <col min="13586" max="13586" width="11.7109375" style="491" customWidth="1"/>
    <col min="13587" max="13587" width="6.42578125" style="491" bestFit="1" customWidth="1"/>
    <col min="13588" max="13588" width="11.7109375" style="491" customWidth="1"/>
    <col min="13589" max="13589" width="0" style="491" hidden="1" customWidth="1"/>
    <col min="13590" max="13590" width="3.7109375" style="491" customWidth="1"/>
    <col min="13591" max="13591" width="11.140625" style="491" bestFit="1" customWidth="1"/>
    <col min="13592" max="13824" width="10.5703125" style="491"/>
    <col min="13825" max="13832" width="0" style="491" hidden="1" customWidth="1"/>
    <col min="13833" max="13835" width="3.7109375" style="491" customWidth="1"/>
    <col min="13836" max="13836" width="12.7109375" style="491" customWidth="1"/>
    <col min="13837" max="13837" width="47.42578125" style="491" customWidth="1"/>
    <col min="13838" max="13841" width="0" style="491" hidden="1" customWidth="1"/>
    <col min="13842" max="13842" width="11.7109375" style="491" customWidth="1"/>
    <col min="13843" max="13843" width="6.42578125" style="491" bestFit="1" customWidth="1"/>
    <col min="13844" max="13844" width="11.7109375" style="491" customWidth="1"/>
    <col min="13845" max="13845" width="0" style="491" hidden="1" customWidth="1"/>
    <col min="13846" max="13846" width="3.7109375" style="491" customWidth="1"/>
    <col min="13847" max="13847" width="11.140625" style="491" bestFit="1" customWidth="1"/>
    <col min="13848" max="14080" width="10.5703125" style="491"/>
    <col min="14081" max="14088" width="0" style="491" hidden="1" customWidth="1"/>
    <col min="14089" max="14091" width="3.7109375" style="491" customWidth="1"/>
    <col min="14092" max="14092" width="12.7109375" style="491" customWidth="1"/>
    <col min="14093" max="14093" width="47.42578125" style="491" customWidth="1"/>
    <col min="14094" max="14097" width="0" style="491" hidden="1" customWidth="1"/>
    <col min="14098" max="14098" width="11.7109375" style="491" customWidth="1"/>
    <col min="14099" max="14099" width="6.42578125" style="491" bestFit="1" customWidth="1"/>
    <col min="14100" max="14100" width="11.7109375" style="491" customWidth="1"/>
    <col min="14101" max="14101" width="0" style="491" hidden="1" customWidth="1"/>
    <col min="14102" max="14102" width="3.7109375" style="491" customWidth="1"/>
    <col min="14103" max="14103" width="11.140625" style="491" bestFit="1" customWidth="1"/>
    <col min="14104" max="14336" width="10.5703125" style="491"/>
    <col min="14337" max="14344" width="0" style="491" hidden="1" customWidth="1"/>
    <col min="14345" max="14347" width="3.7109375" style="491" customWidth="1"/>
    <col min="14348" max="14348" width="12.7109375" style="491" customWidth="1"/>
    <col min="14349" max="14349" width="47.42578125" style="491" customWidth="1"/>
    <col min="14350" max="14353" width="0" style="491" hidden="1" customWidth="1"/>
    <col min="14354" max="14354" width="11.7109375" style="491" customWidth="1"/>
    <col min="14355" max="14355" width="6.42578125" style="491" bestFit="1" customWidth="1"/>
    <col min="14356" max="14356" width="11.7109375" style="491" customWidth="1"/>
    <col min="14357" max="14357" width="0" style="491" hidden="1" customWidth="1"/>
    <col min="14358" max="14358" width="3.7109375" style="491" customWidth="1"/>
    <col min="14359" max="14359" width="11.140625" style="491" bestFit="1" customWidth="1"/>
    <col min="14360" max="14592" width="10.5703125" style="491"/>
    <col min="14593" max="14600" width="0" style="491" hidden="1" customWidth="1"/>
    <col min="14601" max="14603" width="3.7109375" style="491" customWidth="1"/>
    <col min="14604" max="14604" width="12.7109375" style="491" customWidth="1"/>
    <col min="14605" max="14605" width="47.42578125" style="491" customWidth="1"/>
    <col min="14606" max="14609" width="0" style="491" hidden="1" customWidth="1"/>
    <col min="14610" max="14610" width="11.7109375" style="491" customWidth="1"/>
    <col min="14611" max="14611" width="6.42578125" style="491" bestFit="1" customWidth="1"/>
    <col min="14612" max="14612" width="11.7109375" style="491" customWidth="1"/>
    <col min="14613" max="14613" width="0" style="491" hidden="1" customWidth="1"/>
    <col min="14614" max="14614" width="3.7109375" style="491" customWidth="1"/>
    <col min="14615" max="14615" width="11.140625" style="491" bestFit="1" customWidth="1"/>
    <col min="14616" max="14848" width="10.5703125" style="491"/>
    <col min="14849" max="14856" width="0" style="491" hidden="1" customWidth="1"/>
    <col min="14857" max="14859" width="3.7109375" style="491" customWidth="1"/>
    <col min="14860" max="14860" width="12.7109375" style="491" customWidth="1"/>
    <col min="14861" max="14861" width="47.42578125" style="491" customWidth="1"/>
    <col min="14862" max="14865" width="0" style="491" hidden="1" customWidth="1"/>
    <col min="14866" max="14866" width="11.7109375" style="491" customWidth="1"/>
    <col min="14867" max="14867" width="6.42578125" style="491" bestFit="1" customWidth="1"/>
    <col min="14868" max="14868" width="11.7109375" style="491" customWidth="1"/>
    <col min="14869" max="14869" width="0" style="491" hidden="1" customWidth="1"/>
    <col min="14870" max="14870" width="3.7109375" style="491" customWidth="1"/>
    <col min="14871" max="14871" width="11.140625" style="491" bestFit="1" customWidth="1"/>
    <col min="14872" max="15104" width="10.5703125" style="491"/>
    <col min="15105" max="15112" width="0" style="491" hidden="1" customWidth="1"/>
    <col min="15113" max="15115" width="3.7109375" style="491" customWidth="1"/>
    <col min="15116" max="15116" width="12.7109375" style="491" customWidth="1"/>
    <col min="15117" max="15117" width="47.42578125" style="491" customWidth="1"/>
    <col min="15118" max="15121" width="0" style="491" hidden="1" customWidth="1"/>
    <col min="15122" max="15122" width="11.7109375" style="491" customWidth="1"/>
    <col min="15123" max="15123" width="6.42578125" style="491" bestFit="1" customWidth="1"/>
    <col min="15124" max="15124" width="11.7109375" style="491" customWidth="1"/>
    <col min="15125" max="15125" width="0" style="491" hidden="1" customWidth="1"/>
    <col min="15126" max="15126" width="3.7109375" style="491" customWidth="1"/>
    <col min="15127" max="15127" width="11.140625" style="491" bestFit="1" customWidth="1"/>
    <col min="15128" max="15360" width="10.5703125" style="491"/>
    <col min="15361" max="15368" width="0" style="491" hidden="1" customWidth="1"/>
    <col min="15369" max="15371" width="3.7109375" style="491" customWidth="1"/>
    <col min="15372" max="15372" width="12.7109375" style="491" customWidth="1"/>
    <col min="15373" max="15373" width="47.42578125" style="491" customWidth="1"/>
    <col min="15374" max="15377" width="0" style="491" hidden="1" customWidth="1"/>
    <col min="15378" max="15378" width="11.7109375" style="491" customWidth="1"/>
    <col min="15379" max="15379" width="6.42578125" style="491" bestFit="1" customWidth="1"/>
    <col min="15380" max="15380" width="11.7109375" style="491" customWidth="1"/>
    <col min="15381" max="15381" width="0" style="491" hidden="1" customWidth="1"/>
    <col min="15382" max="15382" width="3.7109375" style="491" customWidth="1"/>
    <col min="15383" max="15383" width="11.140625" style="491" bestFit="1" customWidth="1"/>
    <col min="15384" max="15616" width="10.5703125" style="491"/>
    <col min="15617" max="15624" width="0" style="491" hidden="1" customWidth="1"/>
    <col min="15625" max="15627" width="3.7109375" style="491" customWidth="1"/>
    <col min="15628" max="15628" width="12.7109375" style="491" customWidth="1"/>
    <col min="15629" max="15629" width="47.42578125" style="491" customWidth="1"/>
    <col min="15630" max="15633" width="0" style="491" hidden="1" customWidth="1"/>
    <col min="15634" max="15634" width="11.7109375" style="491" customWidth="1"/>
    <col min="15635" max="15635" width="6.42578125" style="491" bestFit="1" customWidth="1"/>
    <col min="15636" max="15636" width="11.7109375" style="491" customWidth="1"/>
    <col min="15637" max="15637" width="0" style="491" hidden="1" customWidth="1"/>
    <col min="15638" max="15638" width="3.7109375" style="491" customWidth="1"/>
    <col min="15639" max="15639" width="11.140625" style="491" bestFit="1" customWidth="1"/>
    <col min="15640" max="15872" width="10.5703125" style="491"/>
    <col min="15873" max="15880" width="0" style="491" hidden="1" customWidth="1"/>
    <col min="15881" max="15883" width="3.7109375" style="491" customWidth="1"/>
    <col min="15884" max="15884" width="12.7109375" style="491" customWidth="1"/>
    <col min="15885" max="15885" width="47.42578125" style="491" customWidth="1"/>
    <col min="15886" max="15889" width="0" style="491" hidden="1" customWidth="1"/>
    <col min="15890" max="15890" width="11.7109375" style="491" customWidth="1"/>
    <col min="15891" max="15891" width="6.42578125" style="491" bestFit="1" customWidth="1"/>
    <col min="15892" max="15892" width="11.7109375" style="491" customWidth="1"/>
    <col min="15893" max="15893" width="0" style="491" hidden="1" customWidth="1"/>
    <col min="15894" max="15894" width="3.7109375" style="491" customWidth="1"/>
    <col min="15895" max="15895" width="11.140625" style="491" bestFit="1" customWidth="1"/>
    <col min="15896" max="16128" width="10.5703125" style="491"/>
    <col min="16129" max="16136" width="0" style="491" hidden="1" customWidth="1"/>
    <col min="16137" max="16139" width="3.7109375" style="491" customWidth="1"/>
    <col min="16140" max="16140" width="12.7109375" style="491" customWidth="1"/>
    <col min="16141" max="16141" width="47.42578125" style="491" customWidth="1"/>
    <col min="16142" max="16145" width="0" style="491" hidden="1" customWidth="1"/>
    <col min="16146" max="16146" width="11.7109375" style="491" customWidth="1"/>
    <col min="16147" max="16147" width="6.42578125" style="491" bestFit="1" customWidth="1"/>
    <col min="16148" max="16148" width="11.7109375" style="491" customWidth="1"/>
    <col min="16149" max="16149" width="0" style="491" hidden="1" customWidth="1"/>
    <col min="16150" max="16150" width="3.7109375" style="491" customWidth="1"/>
    <col min="16151" max="16151" width="11.140625" style="491" bestFit="1" customWidth="1"/>
    <col min="16152" max="16384" width="10.5703125" style="491"/>
  </cols>
  <sheetData>
    <row r="1" spans="1:35" ht="14.25" hidden="1" customHeight="1"/>
    <row r="2" spans="1:35" ht="14.25" hidden="1" customHeight="1"/>
    <row r="3" spans="1:35" ht="14.25" hidden="1" customHeight="1"/>
    <row r="4" spans="1:35" ht="3" customHeight="1">
      <c r="J4" s="497"/>
      <c r="K4" s="497"/>
      <c r="L4" s="492"/>
      <c r="M4" s="492"/>
      <c r="N4" s="492"/>
      <c r="O4" s="500"/>
      <c r="P4" s="500"/>
      <c r="Q4" s="500"/>
      <c r="R4" s="500"/>
      <c r="S4" s="500"/>
      <c r="T4" s="500"/>
      <c r="U4" s="492"/>
    </row>
    <row r="5" spans="1:35" ht="22.5" customHeight="1">
      <c r="J5" s="497"/>
      <c r="K5" s="497"/>
      <c r="L5" s="1310" t="s">
        <v>729</v>
      </c>
      <c r="M5" s="1310"/>
      <c r="N5" s="1310"/>
      <c r="O5" s="1310"/>
      <c r="P5" s="1310"/>
      <c r="Q5" s="1310"/>
      <c r="R5" s="1310"/>
      <c r="S5" s="1310"/>
      <c r="T5" s="1310"/>
      <c r="U5" s="546"/>
    </row>
    <row r="6" spans="1:35" ht="3" customHeight="1">
      <c r="J6" s="497"/>
      <c r="K6" s="497"/>
      <c r="L6" s="492"/>
      <c r="M6" s="492"/>
      <c r="N6" s="492"/>
      <c r="O6" s="496"/>
      <c r="P6" s="496"/>
      <c r="Q6" s="496"/>
      <c r="R6" s="496"/>
      <c r="S6" s="496"/>
      <c r="T6" s="496"/>
      <c r="U6" s="492"/>
    </row>
    <row r="7" spans="1:35"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5" s="537" customFormat="1" ht="18.75">
      <c r="A8" s="557"/>
      <c r="B8" s="557"/>
      <c r="C8" s="557"/>
      <c r="D8" s="557"/>
      <c r="E8" s="557"/>
      <c r="F8" s="557"/>
      <c r="G8" s="557"/>
      <c r="H8" s="557"/>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633"/>
      <c r="X8" s="557"/>
      <c r="Y8" s="557"/>
      <c r="Z8" s="557"/>
      <c r="AA8" s="557"/>
      <c r="AB8" s="557"/>
      <c r="AC8" s="557"/>
      <c r="AD8" s="557"/>
      <c r="AE8" s="557"/>
      <c r="AF8" s="557"/>
      <c r="AG8" s="557"/>
      <c r="AH8" s="557"/>
      <c r="AI8" s="557"/>
    </row>
    <row r="9" spans="1:35" s="537" customFormat="1" ht="18.75">
      <c r="A9" s="557"/>
      <c r="B9" s="557"/>
      <c r="C9" s="557"/>
      <c r="D9" s="557"/>
      <c r="E9" s="557"/>
      <c r="F9" s="557"/>
      <c r="G9" s="557"/>
      <c r="H9" s="557"/>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633"/>
      <c r="X9" s="557"/>
      <c r="Y9" s="557"/>
      <c r="Z9" s="557"/>
      <c r="AA9" s="557"/>
      <c r="AB9" s="557"/>
      <c r="AC9" s="557"/>
      <c r="AD9" s="557"/>
      <c r="AE9" s="557"/>
      <c r="AF9" s="557"/>
      <c r="AG9" s="557"/>
      <c r="AH9" s="557"/>
      <c r="AI9" s="557"/>
    </row>
    <row r="10" spans="1:35"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5" s="537" customFormat="1" ht="11.25" hidden="1" customHeight="1">
      <c r="A11" s="557"/>
      <c r="B11" s="557"/>
      <c r="C11" s="557"/>
      <c r="D11" s="557"/>
      <c r="E11" s="557"/>
      <c r="F11" s="557"/>
      <c r="G11" s="557"/>
      <c r="H11" s="557"/>
      <c r="L11" s="1311"/>
      <c r="M11" s="1311"/>
      <c r="N11" s="534"/>
      <c r="O11" s="1328"/>
      <c r="P11" s="1328"/>
      <c r="Q11" s="1328"/>
      <c r="R11" s="1328"/>
      <c r="S11" s="1328"/>
      <c r="T11" s="1328"/>
      <c r="U11" s="555" t="s">
        <v>370</v>
      </c>
      <c r="X11" s="557"/>
      <c r="Y11" s="557"/>
      <c r="Z11" s="557"/>
      <c r="AA11" s="557"/>
      <c r="AB11" s="557"/>
      <c r="AC11" s="557"/>
      <c r="AD11" s="557"/>
      <c r="AE11" s="557"/>
      <c r="AF11" s="557"/>
      <c r="AG11" s="557"/>
      <c r="AH11" s="557"/>
      <c r="AI11" s="557"/>
    </row>
    <row r="12" spans="1:35">
      <c r="J12" s="497"/>
      <c r="K12" s="497"/>
      <c r="L12" s="492"/>
      <c r="M12" s="492"/>
      <c r="N12" s="492"/>
      <c r="O12" s="1329"/>
      <c r="P12" s="1329"/>
      <c r="Q12" s="1329"/>
      <c r="R12" s="1329"/>
      <c r="S12" s="1329"/>
      <c r="T12" s="1329"/>
      <c r="U12" s="1329"/>
    </row>
    <row r="13" spans="1:35" ht="14.25" customHeight="1">
      <c r="J13" s="497"/>
      <c r="K13" s="497"/>
      <c r="L13" s="1224" t="s">
        <v>444</v>
      </c>
      <c r="M13" s="1224"/>
      <c r="N13" s="1224"/>
      <c r="O13" s="1224"/>
      <c r="P13" s="1224"/>
      <c r="Q13" s="1224"/>
      <c r="R13" s="1224"/>
      <c r="S13" s="1224"/>
      <c r="T13" s="1224"/>
      <c r="U13" s="1224"/>
      <c r="V13" s="1224"/>
      <c r="W13" s="1224" t="s">
        <v>445</v>
      </c>
    </row>
    <row r="14" spans="1:35" ht="14.25" customHeight="1">
      <c r="J14" s="497"/>
      <c r="K14" s="497"/>
      <c r="L14" s="1296" t="s">
        <v>90</v>
      </c>
      <c r="M14" s="1296" t="s">
        <v>599</v>
      </c>
      <c r="N14" s="489"/>
      <c r="O14" s="1297" t="s">
        <v>601</v>
      </c>
      <c r="P14" s="1298"/>
      <c r="Q14" s="1298"/>
      <c r="R14" s="1298"/>
      <c r="S14" s="1298"/>
      <c r="T14" s="1299"/>
      <c r="U14" s="1307" t="s">
        <v>338</v>
      </c>
      <c r="V14" s="1293" t="s">
        <v>273</v>
      </c>
      <c r="W14" s="1224"/>
    </row>
    <row r="15" spans="1:35" ht="14.25" customHeight="1">
      <c r="J15" s="497"/>
      <c r="K15" s="497"/>
      <c r="L15" s="1296"/>
      <c r="M15" s="1296"/>
      <c r="N15" s="489"/>
      <c r="O15" s="1302" t="s">
        <v>587</v>
      </c>
      <c r="P15" s="1300"/>
      <c r="Q15" s="1301"/>
      <c r="R15" s="1305" t="s">
        <v>612</v>
      </c>
      <c r="S15" s="1305"/>
      <c r="T15" s="1306"/>
      <c r="U15" s="1308"/>
      <c r="V15" s="1294"/>
      <c r="W15" s="1224"/>
    </row>
    <row r="16" spans="1:35" ht="30" customHeight="1">
      <c r="J16" s="497"/>
      <c r="K16" s="497"/>
      <c r="L16" s="1296"/>
      <c r="M16" s="1296"/>
      <c r="N16" s="488"/>
      <c r="O16" s="1303"/>
      <c r="P16" s="503"/>
      <c r="Q16" s="503"/>
      <c r="R16" s="504" t="s">
        <v>272</v>
      </c>
      <c r="S16" s="1291" t="s">
        <v>271</v>
      </c>
      <c r="T16" s="1292"/>
      <c r="U16" s="1309"/>
      <c r="V16" s="1295"/>
      <c r="W16" s="1224"/>
    </row>
    <row r="17" spans="1:36">
      <c r="J17" s="497"/>
      <c r="K17" s="536">
        <v>1</v>
      </c>
      <c r="L17" s="614" t="s">
        <v>91</v>
      </c>
      <c r="M17" s="614" t="s">
        <v>47</v>
      </c>
      <c r="N17" s="634" t="s">
        <v>47</v>
      </c>
      <c r="O17" s="615">
        <f ca="1">OFFSET(O17,0,-1)+1</f>
        <v>3</v>
      </c>
      <c r="P17" s="616">
        <f ca="1">OFFSET(P17,0,-1)</f>
        <v>3</v>
      </c>
      <c r="Q17" s="616">
        <f ca="1">OFFSET(Q17,0,-1)</f>
        <v>3</v>
      </c>
      <c r="R17" s="615">
        <f ca="1">OFFSET(R17,0,-1)+1</f>
        <v>4</v>
      </c>
      <c r="S17" s="1312">
        <f ca="1">OFFSET(S17,0,-1)+1</f>
        <v>5</v>
      </c>
      <c r="T17" s="1312"/>
      <c r="U17" s="615">
        <f ca="1">OFFSET(U17,0,-2)+1</f>
        <v>6</v>
      </c>
      <c r="V17" s="616">
        <f ca="1">OFFSET(V17,0,-1)</f>
        <v>6</v>
      </c>
      <c r="W17" s="615">
        <f ca="1">OFFSET(W17,0,-1)+1</f>
        <v>7</v>
      </c>
    </row>
    <row r="18" spans="1:36" ht="22.5">
      <c r="A18" s="1279">
        <v>1</v>
      </c>
      <c r="B18" s="865"/>
      <c r="C18" s="865"/>
      <c r="D18" s="865"/>
      <c r="E18" s="866"/>
      <c r="F18" s="867"/>
      <c r="G18" s="865"/>
      <c r="H18" s="865"/>
      <c r="I18" s="868"/>
      <c r="J18" s="863"/>
      <c r="K18" s="872">
        <v>1</v>
      </c>
      <c r="L18" s="560">
        <f>mergeValue(A18)</f>
        <v>1</v>
      </c>
      <c r="M18" s="608" t="s">
        <v>19</v>
      </c>
      <c r="N18" s="547"/>
      <c r="O18" s="1325" t="str">
        <f>IF('Перечень тарифов'!J49="","","" &amp; 'Перечень тарифов'!J49 &amp; "")</f>
        <v>Тариф на теплоноситель, поставляемый потребителям</v>
      </c>
      <c r="P18" s="1325"/>
      <c r="Q18" s="1325"/>
      <c r="R18" s="1325"/>
      <c r="S18" s="1325"/>
      <c r="T18" s="1325"/>
      <c r="U18" s="1325"/>
      <c r="V18" s="1325"/>
      <c r="W18" s="597" t="s">
        <v>715</v>
      </c>
    </row>
    <row r="19" spans="1:36" hidden="1">
      <c r="A19" s="1279"/>
      <c r="B19" s="1279">
        <v>1</v>
      </c>
      <c r="C19" s="865"/>
      <c r="D19" s="865"/>
      <c r="E19" s="867"/>
      <c r="F19" s="867"/>
      <c r="G19" s="865"/>
      <c r="H19" s="865"/>
      <c r="I19" s="862"/>
      <c r="J19" s="861"/>
      <c r="K19" s="872">
        <v>1</v>
      </c>
      <c r="L19" s="560" t="str">
        <f>mergeValue(A19) &amp;"."&amp; mergeValue(B19)</f>
        <v>1.1</v>
      </c>
      <c r="M19" s="514"/>
      <c r="N19" s="547"/>
      <c r="O19" s="1325"/>
      <c r="P19" s="1325"/>
      <c r="Q19" s="1325"/>
      <c r="R19" s="1325"/>
      <c r="S19" s="1325"/>
      <c r="T19" s="1325"/>
      <c r="U19" s="1325"/>
      <c r="V19" s="1325"/>
      <c r="W19" s="597"/>
    </row>
    <row r="20" spans="1:36" hidden="1">
      <c r="A20" s="1279"/>
      <c r="B20" s="1279"/>
      <c r="C20" s="1279">
        <v>1</v>
      </c>
      <c r="D20" s="865"/>
      <c r="E20" s="867"/>
      <c r="F20" s="867"/>
      <c r="G20" s="865"/>
      <c r="H20" s="865"/>
      <c r="I20" s="869"/>
      <c r="J20" s="861"/>
      <c r="K20" s="872">
        <v>1</v>
      </c>
      <c r="L20" s="560" t="str">
        <f>mergeValue(A20) &amp;"."&amp; mergeValue(B20)&amp;"."&amp; mergeValue(C20)</f>
        <v>1.1.1</v>
      </c>
      <c r="M20" s="515"/>
      <c r="N20" s="547"/>
      <c r="O20" s="1325"/>
      <c r="P20" s="1325"/>
      <c r="Q20" s="1325"/>
      <c r="R20" s="1325"/>
      <c r="S20" s="1325"/>
      <c r="T20" s="1325"/>
      <c r="U20" s="1325"/>
      <c r="V20" s="1325"/>
      <c r="W20" s="597"/>
    </row>
    <row r="21" spans="1:36" hidden="1">
      <c r="A21" s="1279"/>
      <c r="B21" s="1279"/>
      <c r="C21" s="1279"/>
      <c r="D21" s="1279">
        <v>1</v>
      </c>
      <c r="E21" s="867"/>
      <c r="F21" s="867"/>
      <c r="G21" s="865"/>
      <c r="H21" s="865"/>
      <c r="I21" s="1279">
        <v>1</v>
      </c>
      <c r="J21" s="861"/>
      <c r="K21" s="872">
        <v>1</v>
      </c>
      <c r="L21" s="560" t="str">
        <f>mergeValue(A21) &amp;"."&amp; mergeValue(B21)&amp;"."&amp; mergeValue(C21)&amp;"."&amp; mergeValue(D21)</f>
        <v>1.1.1.1</v>
      </c>
      <c r="M21" s="516"/>
      <c r="N21" s="547"/>
      <c r="O21" s="1325"/>
      <c r="P21" s="1325"/>
      <c r="Q21" s="1325"/>
      <c r="R21" s="1325"/>
      <c r="S21" s="1325"/>
      <c r="T21" s="1325"/>
      <c r="U21" s="1325"/>
      <c r="V21" s="1325"/>
      <c r="W21" s="597"/>
    </row>
    <row r="22" spans="1:36" ht="11.25" hidden="1" customHeight="1">
      <c r="A22" s="1279"/>
      <c r="B22" s="1279"/>
      <c r="C22" s="1279"/>
      <c r="D22" s="1279"/>
      <c r="E22" s="1279">
        <v>1</v>
      </c>
      <c r="F22" s="867"/>
      <c r="G22" s="865"/>
      <c r="H22" s="865"/>
      <c r="I22" s="1279"/>
      <c r="J22" s="867"/>
      <c r="K22" s="872">
        <v>1</v>
      </c>
      <c r="L22" s="560"/>
      <c r="M22" s="522"/>
      <c r="N22" s="548"/>
      <c r="O22" s="598"/>
      <c r="P22" s="598"/>
      <c r="Q22" s="598"/>
      <c r="R22" s="598"/>
      <c r="S22" s="598"/>
      <c r="T22" s="598"/>
      <c r="U22" s="560"/>
      <c r="V22" s="475"/>
      <c r="W22" s="527"/>
    </row>
    <row r="23" spans="1:36" ht="33.75">
      <c r="A23" s="1279"/>
      <c r="B23" s="1279"/>
      <c r="C23" s="1279"/>
      <c r="D23" s="1279"/>
      <c r="E23" s="1279"/>
      <c r="F23" s="1279">
        <v>1</v>
      </c>
      <c r="G23" s="865"/>
      <c r="H23" s="865"/>
      <c r="I23" s="1279"/>
      <c r="J23" s="1330"/>
      <c r="K23" s="872">
        <v>1</v>
      </c>
      <c r="L23" s="560" t="str">
        <f>mergeValue(A23) &amp;"."&amp; mergeValue(B23)&amp;"."&amp; mergeValue(C23)&amp;"."&amp; mergeValue(D23)&amp;"."&amp;  mergeValue(F23)</f>
        <v>1.1.1.1.1</v>
      </c>
      <c r="M23" s="522" t="s">
        <v>9</v>
      </c>
      <c r="N23" s="548"/>
      <c r="O23" s="1317" t="s">
        <v>3</v>
      </c>
      <c r="P23" s="1317"/>
      <c r="Q23" s="1317"/>
      <c r="R23" s="1317"/>
      <c r="S23" s="1317"/>
      <c r="T23" s="1317"/>
      <c r="U23" s="1317"/>
      <c r="V23" s="1317"/>
      <c r="W23" s="597" t="s">
        <v>717</v>
      </c>
      <c r="Y23" s="556" t="str">
        <f>strCheckUnique(Z23:Z26)</f>
        <v/>
      </c>
      <c r="AA23" s="556"/>
    </row>
    <row r="24" spans="1:36" ht="99" customHeight="1">
      <c r="A24" s="1279"/>
      <c r="B24" s="1279"/>
      <c r="C24" s="1279"/>
      <c r="D24" s="1279"/>
      <c r="E24" s="1279"/>
      <c r="F24" s="1279"/>
      <c r="G24" s="865">
        <v>1</v>
      </c>
      <c r="H24" s="865"/>
      <c r="I24" s="1279"/>
      <c r="J24" s="1330"/>
      <c r="K24" s="864"/>
      <c r="L24" s="560" t="str">
        <f>mergeValue(A24) &amp;"."&amp; mergeValue(B24)&amp;"."&amp; mergeValue(C24)&amp;"."&amp; mergeValue(D24)&amp;"."&amp;  mergeValue(F24)&amp;"."&amp;  mergeValue(G24)</f>
        <v>1.1.1.1.1.1</v>
      </c>
      <c r="M24" s="1082" t="s">
        <v>602</v>
      </c>
      <c r="N24" s="553"/>
      <c r="O24" s="647">
        <v>23.67</v>
      </c>
      <c r="P24" s="530"/>
      <c r="Q24" s="530"/>
      <c r="R24" s="1318" t="s">
        <v>845</v>
      </c>
      <c r="S24" s="1287" t="s">
        <v>82</v>
      </c>
      <c r="T24" s="1318" t="s">
        <v>846</v>
      </c>
      <c r="U24" s="1287" t="s">
        <v>83</v>
      </c>
      <c r="V24" s="505"/>
      <c r="W24" s="1288" t="s">
        <v>730</v>
      </c>
      <c r="X24" s="552" t="str">
        <f>strCheckDate(O25:V25)</f>
        <v/>
      </c>
      <c r="Y24" s="556"/>
      <c r="Z24" s="556" t="str">
        <f>IF(M24="","",M24 )</f>
        <v>вода</v>
      </c>
      <c r="AA24" s="556"/>
      <c r="AB24" s="556"/>
      <c r="AC24" s="556"/>
    </row>
    <row r="25" spans="1:36" ht="21" hidden="1">
      <c r="A25" s="1279"/>
      <c r="B25" s="1279"/>
      <c r="C25" s="1279"/>
      <c r="D25" s="1279"/>
      <c r="E25" s="1279"/>
      <c r="F25" s="1279"/>
      <c r="G25" s="865"/>
      <c r="H25" s="865"/>
      <c r="I25" s="1279"/>
      <c r="J25" s="1330"/>
      <c r="K25" s="872">
        <v>1</v>
      </c>
      <c r="L25" s="567"/>
      <c r="M25" s="613"/>
      <c r="N25" s="553"/>
      <c r="O25" s="530"/>
      <c r="P25" s="530"/>
      <c r="Q25" s="551" t="str">
        <f>R24 &amp; "-" &amp; T24</f>
        <v>01.01.2024-31.12.2024</v>
      </c>
      <c r="R25" s="1318"/>
      <c r="S25" s="1287"/>
      <c r="T25" s="1318"/>
      <c r="U25" s="1287"/>
      <c r="V25" s="505"/>
      <c r="W25" s="1289"/>
      <c r="Y25" s="556"/>
      <c r="Z25" s="556"/>
      <c r="AA25" s="556"/>
      <c r="AB25" s="556"/>
      <c r="AC25" s="556"/>
    </row>
    <row r="26" spans="1:36" s="490" customFormat="1" ht="15" customHeight="1">
      <c r="A26" s="1279"/>
      <c r="B26" s="1279"/>
      <c r="C26" s="1279"/>
      <c r="D26" s="1279"/>
      <c r="E26" s="1279"/>
      <c r="F26" s="1279"/>
      <c r="G26" s="865"/>
      <c r="H26" s="865"/>
      <c r="I26" s="1279"/>
      <c r="J26" s="1330"/>
      <c r="K26" s="872">
        <v>1</v>
      </c>
      <c r="L26" s="506"/>
      <c r="M26" s="524" t="s">
        <v>24</v>
      </c>
      <c r="N26" s="519"/>
      <c r="O26" s="513"/>
      <c r="P26" s="513"/>
      <c r="Q26" s="513"/>
      <c r="R26" s="540"/>
      <c r="S26" s="532"/>
      <c r="T26" s="531"/>
      <c r="U26" s="519"/>
      <c r="V26" s="528"/>
      <c r="W26" s="1290"/>
      <c r="X26" s="554"/>
      <c r="Y26" s="554"/>
      <c r="Z26" s="554"/>
      <c r="AA26" s="554"/>
      <c r="AB26" s="554"/>
      <c r="AC26" s="554"/>
      <c r="AD26" s="554"/>
      <c r="AE26" s="554"/>
      <c r="AF26" s="554"/>
      <c r="AG26" s="554"/>
      <c r="AH26" s="554"/>
      <c r="AI26" s="554"/>
    </row>
    <row r="27" spans="1:36" s="490" customFormat="1" ht="15" customHeight="1">
      <c r="A27" s="1279"/>
      <c r="B27" s="1279"/>
      <c r="C27" s="1279"/>
      <c r="D27" s="1279"/>
      <c r="E27" s="1279"/>
      <c r="F27" s="867"/>
      <c r="G27" s="867"/>
      <c r="H27" s="865"/>
      <c r="I27" s="1279"/>
      <c r="J27" s="867"/>
      <c r="K27" s="871"/>
      <c r="L27" s="506"/>
      <c r="M27" s="519" t="s">
        <v>10</v>
      </c>
      <c r="N27" s="524"/>
      <c r="O27" s="524"/>
      <c r="P27" s="524"/>
      <c r="Q27" s="524"/>
      <c r="R27" s="524"/>
      <c r="S27" s="524"/>
      <c r="T27" s="524"/>
      <c r="U27" s="524"/>
      <c r="V27" s="524"/>
      <c r="W27" s="528"/>
      <c r="X27" s="554"/>
      <c r="Y27" s="554"/>
      <c r="Z27" s="554"/>
      <c r="AA27" s="554"/>
      <c r="AB27" s="554"/>
      <c r="AC27" s="554"/>
      <c r="AD27" s="554"/>
      <c r="AE27" s="554"/>
      <c r="AF27" s="554"/>
      <c r="AG27" s="554"/>
      <c r="AH27" s="554"/>
      <c r="AI27" s="554"/>
      <c r="AJ27" s="554"/>
    </row>
    <row r="28" spans="1:36" s="490" customFormat="1" ht="15" hidden="1" customHeight="1">
      <c r="A28" s="1279"/>
      <c r="B28" s="1279"/>
      <c r="C28" s="1279"/>
      <c r="D28" s="1279"/>
      <c r="E28" s="867"/>
      <c r="F28" s="867"/>
      <c r="G28" s="867"/>
      <c r="H28" s="865"/>
      <c r="I28" s="1279"/>
      <c r="J28" s="867"/>
      <c r="K28" s="871"/>
      <c r="L28" s="506"/>
      <c r="M28" s="519"/>
      <c r="N28" s="524"/>
      <c r="O28" s="524"/>
      <c r="P28" s="524"/>
      <c r="Q28" s="524"/>
      <c r="R28" s="524"/>
      <c r="S28" s="524"/>
      <c r="T28" s="524"/>
      <c r="U28" s="524"/>
      <c r="V28" s="524"/>
      <c r="W28" s="528"/>
      <c r="X28" s="554"/>
      <c r="Y28" s="554"/>
      <c r="Z28" s="554"/>
      <c r="AA28" s="554"/>
      <c r="AB28" s="554"/>
      <c r="AC28" s="554"/>
      <c r="AD28" s="554"/>
      <c r="AE28" s="554"/>
      <c r="AF28" s="554"/>
      <c r="AG28" s="554"/>
      <c r="AH28" s="554"/>
      <c r="AI28" s="554"/>
      <c r="AJ28" s="554"/>
    </row>
    <row r="29" spans="1:36" ht="3" customHeight="1">
      <c r="L29" s="454"/>
      <c r="M29" s="454"/>
      <c r="N29" s="454"/>
      <c r="O29" s="454"/>
      <c r="P29" s="454"/>
      <c r="Q29" s="454"/>
      <c r="R29" s="454"/>
      <c r="S29" s="454"/>
      <c r="T29" s="454"/>
      <c r="U29" s="454"/>
    </row>
    <row r="30" spans="1:36" ht="106.5" customHeight="1">
      <c r="L30" s="1">
        <v>1</v>
      </c>
      <c r="M30" s="1273" t="s">
        <v>731</v>
      </c>
      <c r="N30" s="1273"/>
      <c r="O30" s="1273"/>
      <c r="P30" s="1273"/>
      <c r="Q30" s="1273"/>
      <c r="R30" s="1273"/>
      <c r="S30" s="1273"/>
      <c r="T30" s="1273"/>
      <c r="U30" s="1273"/>
      <c r="V30" s="1273"/>
      <c r="W30" s="1273"/>
    </row>
  </sheetData>
  <sheetProtection password="FA9C" sheet="1" objects="1" scenarios="1" formatColumns="0" formatRows="0"/>
  <dataConsolidate leftLabels="1"/>
  <mergeCells count="39">
    <mergeCell ref="A18:A28"/>
    <mergeCell ref="O18:V18"/>
    <mergeCell ref="B19:B28"/>
    <mergeCell ref="O19:V19"/>
    <mergeCell ref="C20:C28"/>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0:W30"/>
    <mergeCell ref="U14:U16"/>
    <mergeCell ref="V14:V16"/>
    <mergeCell ref="W13:W16"/>
    <mergeCell ref="L13:V13"/>
    <mergeCell ref="L14:L16"/>
    <mergeCell ref="M14:M16"/>
    <mergeCell ref="S17:T17"/>
    <mergeCell ref="T24:T25"/>
  </mergeCells>
  <dataValidations count="10">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59:JS65560 TD65559:TO65560 ACZ65559:ADK65560 AMV65559:ANG65560 AWR65559:AXC65560 BGN65559:BGY65560 BQJ65559:BQU65560 CAF65559:CAQ65560 CKB65559:CKM65560 CTX65559:CUI65560 DDT65559:DEE65560 DNP65559:DOA65560 DXL65559:DXW65560 EHH65559:EHS65560 ERD65559:ERO65560 FAZ65559:FBK65560 FKV65559:FLG65560 FUR65559:FVC65560 GEN65559:GEY65560 GOJ65559:GOU65560 GYF65559:GYQ65560 HIB65559:HIM65560 HRX65559:HSI65560 IBT65559:ICE65560 ILP65559:IMA65560 IVL65559:IVW65560 JFH65559:JFS65560 JPD65559:JPO65560 JYZ65559:JZK65560 KIV65559:KJG65560 KSR65559:KTC65560 LCN65559:LCY65560 LMJ65559:LMU65560 LWF65559:LWQ65560 MGB65559:MGM65560 MPX65559:MQI65560 MZT65559:NAE65560 NJP65559:NKA65560 NTL65559:NTW65560 ODH65559:ODS65560 OND65559:ONO65560 OWZ65559:OXK65560 PGV65559:PHG65560 PQR65559:PRC65560 QAN65559:QAY65560 QKJ65559:QKU65560 QUF65559:QUQ65560 REB65559:REM65560 RNX65559:ROI65560 RXT65559:RYE65560 SHP65559:SIA65560 SRL65559:SRW65560 TBH65559:TBS65560 TLD65559:TLO65560 TUZ65559:TVK65560 UEV65559:UFG65560 UOR65559:UPC65560 UYN65559:UYY65560 VIJ65559:VIU65560 VSF65559:VSQ65560 WCB65559:WCM65560 WLX65559:WMI65560 WVT65559:WWE65560 JH131095:JS131096 TD131095:TO131096 ACZ131095:ADK131096 AMV131095:ANG131096 AWR131095:AXC131096 BGN131095:BGY131096 BQJ131095:BQU131096 CAF131095:CAQ131096 CKB131095:CKM131096 CTX131095:CUI131096 DDT131095:DEE131096 DNP131095:DOA131096 DXL131095:DXW131096 EHH131095:EHS131096 ERD131095:ERO131096 FAZ131095:FBK131096 FKV131095:FLG131096 FUR131095:FVC131096 GEN131095:GEY131096 GOJ131095:GOU131096 GYF131095:GYQ131096 HIB131095:HIM131096 HRX131095:HSI131096 IBT131095:ICE131096 ILP131095:IMA131096 IVL131095:IVW131096 JFH131095:JFS131096 JPD131095:JPO131096 JYZ131095:JZK131096 KIV131095:KJG131096 KSR131095:KTC131096 LCN131095:LCY131096 LMJ131095:LMU131096 LWF131095:LWQ131096 MGB131095:MGM131096 MPX131095:MQI131096 MZT131095:NAE131096 NJP131095:NKA131096 NTL131095:NTW131096 ODH131095:ODS131096 OND131095:ONO131096 OWZ131095:OXK131096 PGV131095:PHG131096 PQR131095:PRC131096 QAN131095:QAY131096 QKJ131095:QKU131096 QUF131095:QUQ131096 REB131095:REM131096 RNX131095:ROI131096 RXT131095:RYE131096 SHP131095:SIA131096 SRL131095:SRW131096 TBH131095:TBS131096 TLD131095:TLO131096 TUZ131095:TVK131096 UEV131095:UFG131096 UOR131095:UPC131096 UYN131095:UYY131096 VIJ131095:VIU131096 VSF131095:VSQ131096 WCB131095:WCM131096 WLX131095:WMI131096 WVT131095:WWE131096 JH196631:JS196632 TD196631:TO196632 ACZ196631:ADK196632 AMV196631:ANG196632 AWR196631:AXC196632 BGN196631:BGY196632 BQJ196631:BQU196632 CAF196631:CAQ196632 CKB196631:CKM196632 CTX196631:CUI196632 DDT196631:DEE196632 DNP196631:DOA196632 DXL196631:DXW196632 EHH196631:EHS196632 ERD196631:ERO196632 FAZ196631:FBK196632 FKV196631:FLG196632 FUR196631:FVC196632 GEN196631:GEY196632 GOJ196631:GOU196632 GYF196631:GYQ196632 HIB196631:HIM196632 HRX196631:HSI196632 IBT196631:ICE196632 ILP196631:IMA196632 IVL196631:IVW196632 JFH196631:JFS196632 JPD196631:JPO196632 JYZ196631:JZK196632 KIV196631:KJG196632 KSR196631:KTC196632 LCN196631:LCY196632 LMJ196631:LMU196632 LWF196631:LWQ196632 MGB196631:MGM196632 MPX196631:MQI196632 MZT196631:NAE196632 NJP196631:NKA196632 NTL196631:NTW196632 ODH196631:ODS196632 OND196631:ONO196632 OWZ196631:OXK196632 PGV196631:PHG196632 PQR196631:PRC196632 QAN196631:QAY196632 QKJ196631:QKU196632 QUF196631:QUQ196632 REB196631:REM196632 RNX196631:ROI196632 RXT196631:RYE196632 SHP196631:SIA196632 SRL196631:SRW196632 TBH196631:TBS196632 TLD196631:TLO196632 TUZ196631:TVK196632 UEV196631:UFG196632 UOR196631:UPC196632 UYN196631:UYY196632 VIJ196631:VIU196632 VSF196631:VSQ196632 WCB196631:WCM196632 WLX196631:WMI196632 WVT196631:WWE196632 JH262167:JS262168 TD262167:TO262168 ACZ262167:ADK262168 AMV262167:ANG262168 AWR262167:AXC262168 BGN262167:BGY262168 BQJ262167:BQU262168 CAF262167:CAQ262168 CKB262167:CKM262168 CTX262167:CUI262168 DDT262167:DEE262168 DNP262167:DOA262168 DXL262167:DXW262168 EHH262167:EHS262168 ERD262167:ERO262168 FAZ262167:FBK262168 FKV262167:FLG262168 FUR262167:FVC262168 GEN262167:GEY262168 GOJ262167:GOU262168 GYF262167:GYQ262168 HIB262167:HIM262168 HRX262167:HSI262168 IBT262167:ICE262168 ILP262167:IMA262168 IVL262167:IVW262168 JFH262167:JFS262168 JPD262167:JPO262168 JYZ262167:JZK262168 KIV262167:KJG262168 KSR262167:KTC262168 LCN262167:LCY262168 LMJ262167:LMU262168 LWF262167:LWQ262168 MGB262167:MGM262168 MPX262167:MQI262168 MZT262167:NAE262168 NJP262167:NKA262168 NTL262167:NTW262168 ODH262167:ODS262168 OND262167:ONO262168 OWZ262167:OXK262168 PGV262167:PHG262168 PQR262167:PRC262168 QAN262167:QAY262168 QKJ262167:QKU262168 QUF262167:QUQ262168 REB262167:REM262168 RNX262167:ROI262168 RXT262167:RYE262168 SHP262167:SIA262168 SRL262167:SRW262168 TBH262167:TBS262168 TLD262167:TLO262168 TUZ262167:TVK262168 UEV262167:UFG262168 UOR262167:UPC262168 UYN262167:UYY262168 VIJ262167:VIU262168 VSF262167:VSQ262168 WCB262167:WCM262168 WLX262167:WMI262168 WVT262167:WWE262168 JH327703:JS327704 TD327703:TO327704 ACZ327703:ADK327704 AMV327703:ANG327704 AWR327703:AXC327704 BGN327703:BGY327704 BQJ327703:BQU327704 CAF327703:CAQ327704 CKB327703:CKM327704 CTX327703:CUI327704 DDT327703:DEE327704 DNP327703:DOA327704 DXL327703:DXW327704 EHH327703:EHS327704 ERD327703:ERO327704 FAZ327703:FBK327704 FKV327703:FLG327704 FUR327703:FVC327704 GEN327703:GEY327704 GOJ327703:GOU327704 GYF327703:GYQ327704 HIB327703:HIM327704 HRX327703:HSI327704 IBT327703:ICE327704 ILP327703:IMA327704 IVL327703:IVW327704 JFH327703:JFS327704 JPD327703:JPO327704 JYZ327703:JZK327704 KIV327703:KJG327704 KSR327703:KTC327704 LCN327703:LCY327704 LMJ327703:LMU327704 LWF327703:LWQ327704 MGB327703:MGM327704 MPX327703:MQI327704 MZT327703:NAE327704 NJP327703:NKA327704 NTL327703:NTW327704 ODH327703:ODS327704 OND327703:ONO327704 OWZ327703:OXK327704 PGV327703:PHG327704 PQR327703:PRC327704 QAN327703:QAY327704 QKJ327703:QKU327704 QUF327703:QUQ327704 REB327703:REM327704 RNX327703:ROI327704 RXT327703:RYE327704 SHP327703:SIA327704 SRL327703:SRW327704 TBH327703:TBS327704 TLD327703:TLO327704 TUZ327703:TVK327704 UEV327703:UFG327704 UOR327703:UPC327704 UYN327703:UYY327704 VIJ327703:VIU327704 VSF327703:VSQ327704 WCB327703:WCM327704 WLX327703:WMI327704 WVT327703:WWE327704 JH393239:JS393240 TD393239:TO393240 ACZ393239:ADK393240 AMV393239:ANG393240 AWR393239:AXC393240 BGN393239:BGY393240 BQJ393239:BQU393240 CAF393239:CAQ393240 CKB393239:CKM393240 CTX393239:CUI393240 DDT393239:DEE393240 DNP393239:DOA393240 DXL393239:DXW393240 EHH393239:EHS393240 ERD393239:ERO393240 FAZ393239:FBK393240 FKV393239:FLG393240 FUR393239:FVC393240 GEN393239:GEY393240 GOJ393239:GOU393240 GYF393239:GYQ393240 HIB393239:HIM393240 HRX393239:HSI393240 IBT393239:ICE393240 ILP393239:IMA393240 IVL393239:IVW393240 JFH393239:JFS393240 JPD393239:JPO393240 JYZ393239:JZK393240 KIV393239:KJG393240 KSR393239:KTC393240 LCN393239:LCY393240 LMJ393239:LMU393240 LWF393239:LWQ393240 MGB393239:MGM393240 MPX393239:MQI393240 MZT393239:NAE393240 NJP393239:NKA393240 NTL393239:NTW393240 ODH393239:ODS393240 OND393239:ONO393240 OWZ393239:OXK393240 PGV393239:PHG393240 PQR393239:PRC393240 QAN393239:QAY393240 QKJ393239:QKU393240 QUF393239:QUQ393240 REB393239:REM393240 RNX393239:ROI393240 RXT393239:RYE393240 SHP393239:SIA393240 SRL393239:SRW393240 TBH393239:TBS393240 TLD393239:TLO393240 TUZ393239:TVK393240 UEV393239:UFG393240 UOR393239:UPC393240 UYN393239:UYY393240 VIJ393239:VIU393240 VSF393239:VSQ393240 WCB393239:WCM393240 WLX393239:WMI393240 WVT393239:WWE393240 JH458775:JS458776 TD458775:TO458776 ACZ458775:ADK458776 AMV458775:ANG458776 AWR458775:AXC458776 BGN458775:BGY458776 BQJ458775:BQU458776 CAF458775:CAQ458776 CKB458775:CKM458776 CTX458775:CUI458776 DDT458775:DEE458776 DNP458775:DOA458776 DXL458775:DXW458776 EHH458775:EHS458776 ERD458775:ERO458776 FAZ458775:FBK458776 FKV458775:FLG458776 FUR458775:FVC458776 GEN458775:GEY458776 GOJ458775:GOU458776 GYF458775:GYQ458776 HIB458775:HIM458776 HRX458775:HSI458776 IBT458775:ICE458776 ILP458775:IMA458776 IVL458775:IVW458776 JFH458775:JFS458776 JPD458775:JPO458776 JYZ458775:JZK458776 KIV458775:KJG458776 KSR458775:KTC458776 LCN458775:LCY458776 LMJ458775:LMU458776 LWF458775:LWQ458776 MGB458775:MGM458776 MPX458775:MQI458776 MZT458775:NAE458776 NJP458775:NKA458776 NTL458775:NTW458776 ODH458775:ODS458776 OND458775:ONO458776 OWZ458775:OXK458776 PGV458775:PHG458776 PQR458775:PRC458776 QAN458775:QAY458776 QKJ458775:QKU458776 QUF458775:QUQ458776 REB458775:REM458776 RNX458775:ROI458776 RXT458775:RYE458776 SHP458775:SIA458776 SRL458775:SRW458776 TBH458775:TBS458776 TLD458775:TLO458776 TUZ458775:TVK458776 UEV458775:UFG458776 UOR458775:UPC458776 UYN458775:UYY458776 VIJ458775:VIU458776 VSF458775:VSQ458776 WCB458775:WCM458776 WLX458775:WMI458776 WVT458775:WWE458776 JH524311:JS524312 TD524311:TO524312 ACZ524311:ADK524312 AMV524311:ANG524312 AWR524311:AXC524312 BGN524311:BGY524312 BQJ524311:BQU524312 CAF524311:CAQ524312 CKB524311:CKM524312 CTX524311:CUI524312 DDT524311:DEE524312 DNP524311:DOA524312 DXL524311:DXW524312 EHH524311:EHS524312 ERD524311:ERO524312 FAZ524311:FBK524312 FKV524311:FLG524312 FUR524311:FVC524312 GEN524311:GEY524312 GOJ524311:GOU524312 GYF524311:GYQ524312 HIB524311:HIM524312 HRX524311:HSI524312 IBT524311:ICE524312 ILP524311:IMA524312 IVL524311:IVW524312 JFH524311:JFS524312 JPD524311:JPO524312 JYZ524311:JZK524312 KIV524311:KJG524312 KSR524311:KTC524312 LCN524311:LCY524312 LMJ524311:LMU524312 LWF524311:LWQ524312 MGB524311:MGM524312 MPX524311:MQI524312 MZT524311:NAE524312 NJP524311:NKA524312 NTL524311:NTW524312 ODH524311:ODS524312 OND524311:ONO524312 OWZ524311:OXK524312 PGV524311:PHG524312 PQR524311:PRC524312 QAN524311:QAY524312 QKJ524311:QKU524312 QUF524311:QUQ524312 REB524311:REM524312 RNX524311:ROI524312 RXT524311:RYE524312 SHP524311:SIA524312 SRL524311:SRW524312 TBH524311:TBS524312 TLD524311:TLO524312 TUZ524311:TVK524312 UEV524311:UFG524312 UOR524311:UPC524312 UYN524311:UYY524312 VIJ524311:VIU524312 VSF524311:VSQ524312 WCB524311:WCM524312 WLX524311:WMI524312 WVT524311:WWE524312 JH589847:JS589848 TD589847:TO589848 ACZ589847:ADK589848 AMV589847:ANG589848 AWR589847:AXC589848 BGN589847:BGY589848 BQJ589847:BQU589848 CAF589847:CAQ589848 CKB589847:CKM589848 CTX589847:CUI589848 DDT589847:DEE589848 DNP589847:DOA589848 DXL589847:DXW589848 EHH589847:EHS589848 ERD589847:ERO589848 FAZ589847:FBK589848 FKV589847:FLG589848 FUR589847:FVC589848 GEN589847:GEY589848 GOJ589847:GOU589848 GYF589847:GYQ589848 HIB589847:HIM589848 HRX589847:HSI589848 IBT589847:ICE589848 ILP589847:IMA589848 IVL589847:IVW589848 JFH589847:JFS589848 JPD589847:JPO589848 JYZ589847:JZK589848 KIV589847:KJG589848 KSR589847:KTC589848 LCN589847:LCY589848 LMJ589847:LMU589848 LWF589847:LWQ589848 MGB589847:MGM589848 MPX589847:MQI589848 MZT589847:NAE589848 NJP589847:NKA589848 NTL589847:NTW589848 ODH589847:ODS589848 OND589847:ONO589848 OWZ589847:OXK589848 PGV589847:PHG589848 PQR589847:PRC589848 QAN589847:QAY589848 QKJ589847:QKU589848 QUF589847:QUQ589848 REB589847:REM589848 RNX589847:ROI589848 RXT589847:RYE589848 SHP589847:SIA589848 SRL589847:SRW589848 TBH589847:TBS589848 TLD589847:TLO589848 TUZ589847:TVK589848 UEV589847:UFG589848 UOR589847:UPC589848 UYN589847:UYY589848 VIJ589847:VIU589848 VSF589847:VSQ589848 WCB589847:WCM589848 WLX589847:WMI589848 WVT589847:WWE589848 JH655383:JS655384 TD655383:TO655384 ACZ655383:ADK655384 AMV655383:ANG655384 AWR655383:AXC655384 BGN655383:BGY655384 BQJ655383:BQU655384 CAF655383:CAQ655384 CKB655383:CKM655384 CTX655383:CUI655384 DDT655383:DEE655384 DNP655383:DOA655384 DXL655383:DXW655384 EHH655383:EHS655384 ERD655383:ERO655384 FAZ655383:FBK655384 FKV655383:FLG655384 FUR655383:FVC655384 GEN655383:GEY655384 GOJ655383:GOU655384 GYF655383:GYQ655384 HIB655383:HIM655384 HRX655383:HSI655384 IBT655383:ICE655384 ILP655383:IMA655384 IVL655383:IVW655384 JFH655383:JFS655384 JPD655383:JPO655384 JYZ655383:JZK655384 KIV655383:KJG655384 KSR655383:KTC655384 LCN655383:LCY655384 LMJ655383:LMU655384 LWF655383:LWQ655384 MGB655383:MGM655384 MPX655383:MQI655384 MZT655383:NAE655384 NJP655383:NKA655384 NTL655383:NTW655384 ODH655383:ODS655384 OND655383:ONO655384 OWZ655383:OXK655384 PGV655383:PHG655384 PQR655383:PRC655384 QAN655383:QAY655384 QKJ655383:QKU655384 QUF655383:QUQ655384 REB655383:REM655384 RNX655383:ROI655384 RXT655383:RYE655384 SHP655383:SIA655384 SRL655383:SRW655384 TBH655383:TBS655384 TLD655383:TLO655384 TUZ655383:TVK655384 UEV655383:UFG655384 UOR655383:UPC655384 UYN655383:UYY655384 VIJ655383:VIU655384 VSF655383:VSQ655384 WCB655383:WCM655384 WLX655383:WMI655384 WVT655383:WWE655384 JH720919:JS720920 TD720919:TO720920 ACZ720919:ADK720920 AMV720919:ANG720920 AWR720919:AXC720920 BGN720919:BGY720920 BQJ720919:BQU720920 CAF720919:CAQ720920 CKB720919:CKM720920 CTX720919:CUI720920 DDT720919:DEE720920 DNP720919:DOA720920 DXL720919:DXW720920 EHH720919:EHS720920 ERD720919:ERO720920 FAZ720919:FBK720920 FKV720919:FLG720920 FUR720919:FVC720920 GEN720919:GEY720920 GOJ720919:GOU720920 GYF720919:GYQ720920 HIB720919:HIM720920 HRX720919:HSI720920 IBT720919:ICE720920 ILP720919:IMA720920 IVL720919:IVW720920 JFH720919:JFS720920 JPD720919:JPO720920 JYZ720919:JZK720920 KIV720919:KJG720920 KSR720919:KTC720920 LCN720919:LCY720920 LMJ720919:LMU720920 LWF720919:LWQ720920 MGB720919:MGM720920 MPX720919:MQI720920 MZT720919:NAE720920 NJP720919:NKA720920 NTL720919:NTW720920 ODH720919:ODS720920 OND720919:ONO720920 OWZ720919:OXK720920 PGV720919:PHG720920 PQR720919:PRC720920 QAN720919:QAY720920 QKJ720919:QKU720920 QUF720919:QUQ720920 REB720919:REM720920 RNX720919:ROI720920 RXT720919:RYE720920 SHP720919:SIA720920 SRL720919:SRW720920 TBH720919:TBS720920 TLD720919:TLO720920 TUZ720919:TVK720920 UEV720919:UFG720920 UOR720919:UPC720920 UYN720919:UYY720920 VIJ720919:VIU720920 VSF720919:VSQ720920 WCB720919:WCM720920 WLX720919:WMI720920 WVT720919:WWE720920 JH786455:JS786456 TD786455:TO786456 ACZ786455:ADK786456 AMV786455:ANG786456 AWR786455:AXC786456 BGN786455:BGY786456 BQJ786455:BQU786456 CAF786455:CAQ786456 CKB786455:CKM786456 CTX786455:CUI786456 DDT786455:DEE786456 DNP786455:DOA786456 DXL786455:DXW786456 EHH786455:EHS786456 ERD786455:ERO786456 FAZ786455:FBK786456 FKV786455:FLG786456 FUR786455:FVC786456 GEN786455:GEY786456 GOJ786455:GOU786456 GYF786455:GYQ786456 HIB786455:HIM786456 HRX786455:HSI786456 IBT786455:ICE786456 ILP786455:IMA786456 IVL786455:IVW786456 JFH786455:JFS786456 JPD786455:JPO786456 JYZ786455:JZK786456 KIV786455:KJG786456 KSR786455:KTC786456 LCN786455:LCY786456 LMJ786455:LMU786456 LWF786455:LWQ786456 MGB786455:MGM786456 MPX786455:MQI786456 MZT786455:NAE786456 NJP786455:NKA786456 NTL786455:NTW786456 ODH786455:ODS786456 OND786455:ONO786456 OWZ786455:OXK786456 PGV786455:PHG786456 PQR786455:PRC786456 QAN786455:QAY786456 QKJ786455:QKU786456 QUF786455:QUQ786456 REB786455:REM786456 RNX786455:ROI786456 RXT786455:RYE786456 SHP786455:SIA786456 SRL786455:SRW786456 TBH786455:TBS786456 TLD786455:TLO786456 TUZ786455:TVK786456 UEV786455:UFG786456 UOR786455:UPC786456 UYN786455:UYY786456 VIJ786455:VIU786456 VSF786455:VSQ786456 WCB786455:WCM786456 WLX786455:WMI786456 WVT786455:WWE786456 JH851991:JS851992 TD851991:TO851992 ACZ851991:ADK851992 AMV851991:ANG851992 AWR851991:AXC851992 BGN851991:BGY851992 BQJ851991:BQU851992 CAF851991:CAQ851992 CKB851991:CKM851992 CTX851991:CUI851992 DDT851991:DEE851992 DNP851991:DOA851992 DXL851991:DXW851992 EHH851991:EHS851992 ERD851991:ERO851992 FAZ851991:FBK851992 FKV851991:FLG851992 FUR851991:FVC851992 GEN851991:GEY851992 GOJ851991:GOU851992 GYF851991:GYQ851992 HIB851991:HIM851992 HRX851991:HSI851992 IBT851991:ICE851992 ILP851991:IMA851992 IVL851991:IVW851992 JFH851991:JFS851992 JPD851991:JPO851992 JYZ851991:JZK851992 KIV851991:KJG851992 KSR851991:KTC851992 LCN851991:LCY851992 LMJ851991:LMU851992 LWF851991:LWQ851992 MGB851991:MGM851992 MPX851991:MQI851992 MZT851991:NAE851992 NJP851991:NKA851992 NTL851991:NTW851992 ODH851991:ODS851992 OND851991:ONO851992 OWZ851991:OXK851992 PGV851991:PHG851992 PQR851991:PRC851992 QAN851991:QAY851992 QKJ851991:QKU851992 QUF851991:QUQ851992 REB851991:REM851992 RNX851991:ROI851992 RXT851991:RYE851992 SHP851991:SIA851992 SRL851991:SRW851992 TBH851991:TBS851992 TLD851991:TLO851992 TUZ851991:TVK851992 UEV851991:UFG851992 UOR851991:UPC851992 UYN851991:UYY851992 VIJ851991:VIU851992 VSF851991:VSQ851992 WCB851991:WCM851992 WLX851991:WMI851992 WVT851991:WWE851992 JH917527:JS917528 TD917527:TO917528 ACZ917527:ADK917528 AMV917527:ANG917528 AWR917527:AXC917528 BGN917527:BGY917528 BQJ917527:BQU917528 CAF917527:CAQ917528 CKB917527:CKM917528 CTX917527:CUI917528 DDT917527:DEE917528 DNP917527:DOA917528 DXL917527:DXW917528 EHH917527:EHS917528 ERD917527:ERO917528 FAZ917527:FBK917528 FKV917527:FLG917528 FUR917527:FVC917528 GEN917527:GEY917528 GOJ917527:GOU917528 GYF917527:GYQ917528 HIB917527:HIM917528 HRX917527:HSI917528 IBT917527:ICE917528 ILP917527:IMA917528 IVL917527:IVW917528 JFH917527:JFS917528 JPD917527:JPO917528 JYZ917527:JZK917528 KIV917527:KJG917528 KSR917527:KTC917528 LCN917527:LCY917528 LMJ917527:LMU917528 LWF917527:LWQ917528 MGB917527:MGM917528 MPX917527:MQI917528 MZT917527:NAE917528 NJP917527:NKA917528 NTL917527:NTW917528 ODH917527:ODS917528 OND917527:ONO917528 OWZ917527:OXK917528 PGV917527:PHG917528 PQR917527:PRC917528 QAN917527:QAY917528 QKJ917527:QKU917528 QUF917527:QUQ917528 REB917527:REM917528 RNX917527:ROI917528 RXT917527:RYE917528 SHP917527:SIA917528 SRL917527:SRW917528 TBH917527:TBS917528 TLD917527:TLO917528 TUZ917527:TVK917528 UEV917527:UFG917528 UOR917527:UPC917528 UYN917527:UYY917528 VIJ917527:VIU917528 VSF917527:VSQ917528 WCB917527:WCM917528 WLX917527:WMI917528 WVT917527:WWE917528 WVT983063:WWE983064 JH983063:JS983064 TD983063:TO983064 ACZ983063:ADK983064 AMV983063:ANG983064 AWR983063:AXC983064 BGN983063:BGY983064 BQJ983063:BQU983064 CAF983063:CAQ983064 CKB983063:CKM983064 CTX983063:CUI983064 DDT983063:DEE983064 DNP983063:DOA983064 DXL983063:DXW983064 EHH983063:EHS983064 ERD983063:ERO983064 FAZ983063:FBK983064 FKV983063:FLG983064 FUR983063:FVC983064 GEN983063:GEY983064 GOJ983063:GOU983064 GYF983063:GYQ983064 HIB983063:HIM983064 HRX983063:HSI983064 IBT983063:ICE983064 ILP983063:IMA983064 IVL983063:IVW983064 JFH983063:JFS983064 JPD983063:JPO983064 JYZ983063:JZK983064 KIV983063:KJG983064 KSR983063:KTC983064 LCN983063:LCY983064 LMJ983063:LMU983064 LWF983063:LWQ983064 MGB983063:MGM983064 MPX983063:MQI983064 MZT983063:NAE983064 NJP983063:NKA983064 NTL983063:NTW983064 ODH983063:ODS983064 OND983063:ONO983064 OWZ983063:OXK983064 PGV983063:PHG983064 PQR983063:PRC983064 QAN983063:QAY983064 QKJ983063:QKU983064 QUF983063:QUQ983064 REB983063:REM983064 RNX983063:ROI983064 RXT983063:RYE983064 SHP983063:SIA983064 SRL983063:SRW983064 TBH983063:TBS983064 TLD983063:TLO983064 TUZ983063:TVK983064 UEV983063:UFG983064 UOR983063:UPC983064 UYN983063:UYY983064 VIJ983063:VIU983064 VSF983063:VSQ983064 WCB983063:WCM983064 WLX983063:WMI983064 W27:W28 L65559:W65560 L131095:W131096 L196631:W196632 L262167:W262168 L327703:W327704 L393239:W393240 L458775:W458776 L524311:W524312 L589847:W589848 L655383:W655384 L720919:W720920 L786455:W786456 L851991:W851992 L917527:W917528 L983063:W983064"/>
    <dataValidation allowBlank="1" prompt="Для выбора выполните двойной щелчок левой клавиши мыши по соответствующей ячейке." sqref="JH65561:JS65564 TD65561:TO65564 ACZ65561:ADK65564 AMV65561:ANG65564 AWR65561:AXC65564 BGN65561:BGY65564 BQJ65561:BQU65564 CAF65561:CAQ65564 CKB65561:CKM65564 CTX65561:CUI65564 DDT65561:DEE65564 DNP65561:DOA65564 DXL65561:DXW65564 EHH65561:EHS65564 ERD65561:ERO65564 FAZ65561:FBK65564 FKV65561:FLG65564 FUR65561:FVC65564 GEN65561:GEY65564 GOJ65561:GOU65564 GYF65561:GYQ65564 HIB65561:HIM65564 HRX65561:HSI65564 IBT65561:ICE65564 ILP65561:IMA65564 IVL65561:IVW65564 JFH65561:JFS65564 JPD65561:JPO65564 JYZ65561:JZK65564 KIV65561:KJG65564 KSR65561:KTC65564 LCN65561:LCY65564 LMJ65561:LMU65564 LWF65561:LWQ65564 MGB65561:MGM65564 MPX65561:MQI65564 MZT65561:NAE65564 NJP65561:NKA65564 NTL65561:NTW65564 ODH65561:ODS65564 OND65561:ONO65564 OWZ65561:OXK65564 PGV65561:PHG65564 PQR65561:PRC65564 QAN65561:QAY65564 QKJ65561:QKU65564 QUF65561:QUQ65564 REB65561:REM65564 RNX65561:ROI65564 RXT65561:RYE65564 SHP65561:SIA65564 SRL65561:SRW65564 TBH65561:TBS65564 TLD65561:TLO65564 TUZ65561:TVK65564 UEV65561:UFG65564 UOR65561:UPC65564 UYN65561:UYY65564 VIJ65561:VIU65564 VSF65561:VSQ65564 WCB65561:WCM65564 WLX65561:WMI65564 WVT65561:WWE65564 JH131097:JS131100 TD131097:TO131100 ACZ131097:ADK131100 AMV131097:ANG131100 AWR131097:AXC131100 BGN131097:BGY131100 BQJ131097:BQU131100 CAF131097:CAQ131100 CKB131097:CKM131100 CTX131097:CUI131100 DDT131097:DEE131100 DNP131097:DOA131100 DXL131097:DXW131100 EHH131097:EHS131100 ERD131097:ERO131100 FAZ131097:FBK131100 FKV131097:FLG131100 FUR131097:FVC131100 GEN131097:GEY131100 GOJ131097:GOU131100 GYF131097:GYQ131100 HIB131097:HIM131100 HRX131097:HSI131100 IBT131097:ICE131100 ILP131097:IMA131100 IVL131097:IVW131100 JFH131097:JFS131100 JPD131097:JPO131100 JYZ131097:JZK131100 KIV131097:KJG131100 KSR131097:KTC131100 LCN131097:LCY131100 LMJ131097:LMU131100 LWF131097:LWQ131100 MGB131097:MGM131100 MPX131097:MQI131100 MZT131097:NAE131100 NJP131097:NKA131100 NTL131097:NTW131100 ODH131097:ODS131100 OND131097:ONO131100 OWZ131097:OXK131100 PGV131097:PHG131100 PQR131097:PRC131100 QAN131097:QAY131100 QKJ131097:QKU131100 QUF131097:QUQ131100 REB131097:REM131100 RNX131097:ROI131100 RXT131097:RYE131100 SHP131097:SIA131100 SRL131097:SRW131100 TBH131097:TBS131100 TLD131097:TLO131100 TUZ131097:TVK131100 UEV131097:UFG131100 UOR131097:UPC131100 UYN131097:UYY131100 VIJ131097:VIU131100 VSF131097:VSQ131100 WCB131097:WCM131100 WLX131097:WMI131100 WVT131097:WWE131100 JH196633:JS196636 TD196633:TO196636 ACZ196633:ADK196636 AMV196633:ANG196636 AWR196633:AXC196636 BGN196633:BGY196636 BQJ196633:BQU196636 CAF196633:CAQ196636 CKB196633:CKM196636 CTX196633:CUI196636 DDT196633:DEE196636 DNP196633:DOA196636 DXL196633:DXW196636 EHH196633:EHS196636 ERD196633:ERO196636 FAZ196633:FBK196636 FKV196633:FLG196636 FUR196633:FVC196636 GEN196633:GEY196636 GOJ196633:GOU196636 GYF196633:GYQ196636 HIB196633:HIM196636 HRX196633:HSI196636 IBT196633:ICE196636 ILP196633:IMA196636 IVL196633:IVW196636 JFH196633:JFS196636 JPD196633:JPO196636 JYZ196633:JZK196636 KIV196633:KJG196636 KSR196633:KTC196636 LCN196633:LCY196636 LMJ196633:LMU196636 LWF196633:LWQ196636 MGB196633:MGM196636 MPX196633:MQI196636 MZT196633:NAE196636 NJP196633:NKA196636 NTL196633:NTW196636 ODH196633:ODS196636 OND196633:ONO196636 OWZ196633:OXK196636 PGV196633:PHG196636 PQR196633:PRC196636 QAN196633:QAY196636 QKJ196633:QKU196636 QUF196633:QUQ196636 REB196633:REM196636 RNX196633:ROI196636 RXT196633:RYE196636 SHP196633:SIA196636 SRL196633:SRW196636 TBH196633:TBS196636 TLD196633:TLO196636 TUZ196633:TVK196636 UEV196633:UFG196636 UOR196633:UPC196636 UYN196633:UYY196636 VIJ196633:VIU196636 VSF196633:VSQ196636 WCB196633:WCM196636 WLX196633:WMI196636 WVT196633:WWE196636 JH262169:JS262172 TD262169:TO262172 ACZ262169:ADK262172 AMV262169:ANG262172 AWR262169:AXC262172 BGN262169:BGY262172 BQJ262169:BQU262172 CAF262169:CAQ262172 CKB262169:CKM262172 CTX262169:CUI262172 DDT262169:DEE262172 DNP262169:DOA262172 DXL262169:DXW262172 EHH262169:EHS262172 ERD262169:ERO262172 FAZ262169:FBK262172 FKV262169:FLG262172 FUR262169:FVC262172 GEN262169:GEY262172 GOJ262169:GOU262172 GYF262169:GYQ262172 HIB262169:HIM262172 HRX262169:HSI262172 IBT262169:ICE262172 ILP262169:IMA262172 IVL262169:IVW262172 JFH262169:JFS262172 JPD262169:JPO262172 JYZ262169:JZK262172 KIV262169:KJG262172 KSR262169:KTC262172 LCN262169:LCY262172 LMJ262169:LMU262172 LWF262169:LWQ262172 MGB262169:MGM262172 MPX262169:MQI262172 MZT262169:NAE262172 NJP262169:NKA262172 NTL262169:NTW262172 ODH262169:ODS262172 OND262169:ONO262172 OWZ262169:OXK262172 PGV262169:PHG262172 PQR262169:PRC262172 QAN262169:QAY262172 QKJ262169:QKU262172 QUF262169:QUQ262172 REB262169:REM262172 RNX262169:ROI262172 RXT262169:RYE262172 SHP262169:SIA262172 SRL262169:SRW262172 TBH262169:TBS262172 TLD262169:TLO262172 TUZ262169:TVK262172 UEV262169:UFG262172 UOR262169:UPC262172 UYN262169:UYY262172 VIJ262169:VIU262172 VSF262169:VSQ262172 WCB262169:WCM262172 WLX262169:WMI262172 WVT262169:WWE262172 JH327705:JS327708 TD327705:TO327708 ACZ327705:ADK327708 AMV327705:ANG327708 AWR327705:AXC327708 BGN327705:BGY327708 BQJ327705:BQU327708 CAF327705:CAQ327708 CKB327705:CKM327708 CTX327705:CUI327708 DDT327705:DEE327708 DNP327705:DOA327708 DXL327705:DXW327708 EHH327705:EHS327708 ERD327705:ERO327708 FAZ327705:FBK327708 FKV327705:FLG327708 FUR327705:FVC327708 GEN327705:GEY327708 GOJ327705:GOU327708 GYF327705:GYQ327708 HIB327705:HIM327708 HRX327705:HSI327708 IBT327705:ICE327708 ILP327705:IMA327708 IVL327705:IVW327708 JFH327705:JFS327708 JPD327705:JPO327708 JYZ327705:JZK327708 KIV327705:KJG327708 KSR327705:KTC327708 LCN327705:LCY327708 LMJ327705:LMU327708 LWF327705:LWQ327708 MGB327705:MGM327708 MPX327705:MQI327708 MZT327705:NAE327708 NJP327705:NKA327708 NTL327705:NTW327708 ODH327705:ODS327708 OND327705:ONO327708 OWZ327705:OXK327708 PGV327705:PHG327708 PQR327705:PRC327708 QAN327705:QAY327708 QKJ327705:QKU327708 QUF327705:QUQ327708 REB327705:REM327708 RNX327705:ROI327708 RXT327705:RYE327708 SHP327705:SIA327708 SRL327705:SRW327708 TBH327705:TBS327708 TLD327705:TLO327708 TUZ327705:TVK327708 UEV327705:UFG327708 UOR327705:UPC327708 UYN327705:UYY327708 VIJ327705:VIU327708 VSF327705:VSQ327708 WCB327705:WCM327708 WLX327705:WMI327708 WVT327705:WWE327708 JH393241:JS393244 TD393241:TO393244 ACZ393241:ADK393244 AMV393241:ANG393244 AWR393241:AXC393244 BGN393241:BGY393244 BQJ393241:BQU393244 CAF393241:CAQ393244 CKB393241:CKM393244 CTX393241:CUI393244 DDT393241:DEE393244 DNP393241:DOA393244 DXL393241:DXW393244 EHH393241:EHS393244 ERD393241:ERO393244 FAZ393241:FBK393244 FKV393241:FLG393244 FUR393241:FVC393244 GEN393241:GEY393244 GOJ393241:GOU393244 GYF393241:GYQ393244 HIB393241:HIM393244 HRX393241:HSI393244 IBT393241:ICE393244 ILP393241:IMA393244 IVL393241:IVW393244 JFH393241:JFS393244 JPD393241:JPO393244 JYZ393241:JZK393244 KIV393241:KJG393244 KSR393241:KTC393244 LCN393241:LCY393244 LMJ393241:LMU393244 LWF393241:LWQ393244 MGB393241:MGM393244 MPX393241:MQI393244 MZT393241:NAE393244 NJP393241:NKA393244 NTL393241:NTW393244 ODH393241:ODS393244 OND393241:ONO393244 OWZ393241:OXK393244 PGV393241:PHG393244 PQR393241:PRC393244 QAN393241:QAY393244 QKJ393241:QKU393244 QUF393241:QUQ393244 REB393241:REM393244 RNX393241:ROI393244 RXT393241:RYE393244 SHP393241:SIA393244 SRL393241:SRW393244 TBH393241:TBS393244 TLD393241:TLO393244 TUZ393241:TVK393244 UEV393241:UFG393244 UOR393241:UPC393244 UYN393241:UYY393244 VIJ393241:VIU393244 VSF393241:VSQ393244 WCB393241:WCM393244 WLX393241:WMI393244 WVT393241:WWE393244 JH458777:JS458780 TD458777:TO458780 ACZ458777:ADK458780 AMV458777:ANG458780 AWR458777:AXC458780 BGN458777:BGY458780 BQJ458777:BQU458780 CAF458777:CAQ458780 CKB458777:CKM458780 CTX458777:CUI458780 DDT458777:DEE458780 DNP458777:DOA458780 DXL458777:DXW458780 EHH458777:EHS458780 ERD458777:ERO458780 FAZ458777:FBK458780 FKV458777:FLG458780 FUR458777:FVC458780 GEN458777:GEY458780 GOJ458777:GOU458780 GYF458777:GYQ458780 HIB458777:HIM458780 HRX458777:HSI458780 IBT458777:ICE458780 ILP458777:IMA458780 IVL458777:IVW458780 JFH458777:JFS458780 JPD458777:JPO458780 JYZ458777:JZK458780 KIV458777:KJG458780 KSR458777:KTC458780 LCN458777:LCY458780 LMJ458777:LMU458780 LWF458777:LWQ458780 MGB458777:MGM458780 MPX458777:MQI458780 MZT458777:NAE458780 NJP458777:NKA458780 NTL458777:NTW458780 ODH458777:ODS458780 OND458777:ONO458780 OWZ458777:OXK458780 PGV458777:PHG458780 PQR458777:PRC458780 QAN458777:QAY458780 QKJ458777:QKU458780 QUF458777:QUQ458780 REB458777:REM458780 RNX458777:ROI458780 RXT458777:RYE458780 SHP458777:SIA458780 SRL458777:SRW458780 TBH458777:TBS458780 TLD458777:TLO458780 TUZ458777:TVK458780 UEV458777:UFG458780 UOR458777:UPC458780 UYN458777:UYY458780 VIJ458777:VIU458780 VSF458777:VSQ458780 WCB458777:WCM458780 WLX458777:WMI458780 WVT458777:WWE458780 JH524313:JS524316 TD524313:TO524316 ACZ524313:ADK524316 AMV524313:ANG524316 AWR524313:AXC524316 BGN524313:BGY524316 BQJ524313:BQU524316 CAF524313:CAQ524316 CKB524313:CKM524316 CTX524313:CUI524316 DDT524313:DEE524316 DNP524313:DOA524316 DXL524313:DXW524316 EHH524313:EHS524316 ERD524313:ERO524316 FAZ524313:FBK524316 FKV524313:FLG524316 FUR524313:FVC524316 GEN524313:GEY524316 GOJ524313:GOU524316 GYF524313:GYQ524316 HIB524313:HIM524316 HRX524313:HSI524316 IBT524313:ICE524316 ILP524313:IMA524316 IVL524313:IVW524316 JFH524313:JFS524316 JPD524313:JPO524316 JYZ524313:JZK524316 KIV524313:KJG524316 KSR524313:KTC524316 LCN524313:LCY524316 LMJ524313:LMU524316 LWF524313:LWQ524316 MGB524313:MGM524316 MPX524313:MQI524316 MZT524313:NAE524316 NJP524313:NKA524316 NTL524313:NTW524316 ODH524313:ODS524316 OND524313:ONO524316 OWZ524313:OXK524316 PGV524313:PHG524316 PQR524313:PRC524316 QAN524313:QAY524316 QKJ524313:QKU524316 QUF524313:QUQ524316 REB524313:REM524316 RNX524313:ROI524316 RXT524313:RYE524316 SHP524313:SIA524316 SRL524313:SRW524316 TBH524313:TBS524316 TLD524313:TLO524316 TUZ524313:TVK524316 UEV524313:UFG524316 UOR524313:UPC524316 UYN524313:UYY524316 VIJ524313:VIU524316 VSF524313:VSQ524316 WCB524313:WCM524316 WLX524313:WMI524316 WVT524313:WWE524316 JH589849:JS589852 TD589849:TO589852 ACZ589849:ADK589852 AMV589849:ANG589852 AWR589849:AXC589852 BGN589849:BGY589852 BQJ589849:BQU589852 CAF589849:CAQ589852 CKB589849:CKM589852 CTX589849:CUI589852 DDT589849:DEE589852 DNP589849:DOA589852 DXL589849:DXW589852 EHH589849:EHS589852 ERD589849:ERO589852 FAZ589849:FBK589852 FKV589849:FLG589852 FUR589849:FVC589852 GEN589849:GEY589852 GOJ589849:GOU589852 GYF589849:GYQ589852 HIB589849:HIM589852 HRX589849:HSI589852 IBT589849:ICE589852 ILP589849:IMA589852 IVL589849:IVW589852 JFH589849:JFS589852 JPD589849:JPO589852 JYZ589849:JZK589852 KIV589849:KJG589852 KSR589849:KTC589852 LCN589849:LCY589852 LMJ589849:LMU589852 LWF589849:LWQ589852 MGB589849:MGM589852 MPX589849:MQI589852 MZT589849:NAE589852 NJP589849:NKA589852 NTL589849:NTW589852 ODH589849:ODS589852 OND589849:ONO589852 OWZ589849:OXK589852 PGV589849:PHG589852 PQR589849:PRC589852 QAN589849:QAY589852 QKJ589849:QKU589852 QUF589849:QUQ589852 REB589849:REM589852 RNX589849:ROI589852 RXT589849:RYE589852 SHP589849:SIA589852 SRL589849:SRW589852 TBH589849:TBS589852 TLD589849:TLO589852 TUZ589849:TVK589852 UEV589849:UFG589852 UOR589849:UPC589852 UYN589849:UYY589852 VIJ589849:VIU589852 VSF589849:VSQ589852 WCB589849:WCM589852 WLX589849:WMI589852 WVT589849:WWE589852 JH655385:JS655388 TD655385:TO655388 ACZ655385:ADK655388 AMV655385:ANG655388 AWR655385:AXC655388 BGN655385:BGY655388 BQJ655385:BQU655388 CAF655385:CAQ655388 CKB655385:CKM655388 CTX655385:CUI655388 DDT655385:DEE655388 DNP655385:DOA655388 DXL655385:DXW655388 EHH655385:EHS655388 ERD655385:ERO655388 FAZ655385:FBK655388 FKV655385:FLG655388 FUR655385:FVC655388 GEN655385:GEY655388 GOJ655385:GOU655388 GYF655385:GYQ655388 HIB655385:HIM655388 HRX655385:HSI655388 IBT655385:ICE655388 ILP655385:IMA655388 IVL655385:IVW655388 JFH655385:JFS655388 JPD655385:JPO655388 JYZ655385:JZK655388 KIV655385:KJG655388 KSR655385:KTC655388 LCN655385:LCY655388 LMJ655385:LMU655388 LWF655385:LWQ655388 MGB655385:MGM655388 MPX655385:MQI655388 MZT655385:NAE655388 NJP655385:NKA655388 NTL655385:NTW655388 ODH655385:ODS655388 OND655385:ONO655388 OWZ655385:OXK655388 PGV655385:PHG655388 PQR655385:PRC655388 QAN655385:QAY655388 QKJ655385:QKU655388 QUF655385:QUQ655388 REB655385:REM655388 RNX655385:ROI655388 RXT655385:RYE655388 SHP655385:SIA655388 SRL655385:SRW655388 TBH655385:TBS655388 TLD655385:TLO655388 TUZ655385:TVK655388 UEV655385:UFG655388 UOR655385:UPC655388 UYN655385:UYY655388 VIJ655385:VIU655388 VSF655385:VSQ655388 WCB655385:WCM655388 WLX655385:WMI655388 WVT655385:WWE655388 JH720921:JS720924 TD720921:TO720924 ACZ720921:ADK720924 AMV720921:ANG720924 AWR720921:AXC720924 BGN720921:BGY720924 BQJ720921:BQU720924 CAF720921:CAQ720924 CKB720921:CKM720924 CTX720921:CUI720924 DDT720921:DEE720924 DNP720921:DOA720924 DXL720921:DXW720924 EHH720921:EHS720924 ERD720921:ERO720924 FAZ720921:FBK720924 FKV720921:FLG720924 FUR720921:FVC720924 GEN720921:GEY720924 GOJ720921:GOU720924 GYF720921:GYQ720924 HIB720921:HIM720924 HRX720921:HSI720924 IBT720921:ICE720924 ILP720921:IMA720924 IVL720921:IVW720924 JFH720921:JFS720924 JPD720921:JPO720924 JYZ720921:JZK720924 KIV720921:KJG720924 KSR720921:KTC720924 LCN720921:LCY720924 LMJ720921:LMU720924 LWF720921:LWQ720924 MGB720921:MGM720924 MPX720921:MQI720924 MZT720921:NAE720924 NJP720921:NKA720924 NTL720921:NTW720924 ODH720921:ODS720924 OND720921:ONO720924 OWZ720921:OXK720924 PGV720921:PHG720924 PQR720921:PRC720924 QAN720921:QAY720924 QKJ720921:QKU720924 QUF720921:QUQ720924 REB720921:REM720924 RNX720921:ROI720924 RXT720921:RYE720924 SHP720921:SIA720924 SRL720921:SRW720924 TBH720921:TBS720924 TLD720921:TLO720924 TUZ720921:TVK720924 UEV720921:UFG720924 UOR720921:UPC720924 UYN720921:UYY720924 VIJ720921:VIU720924 VSF720921:VSQ720924 WCB720921:WCM720924 WLX720921:WMI720924 WVT720921:WWE720924 JH786457:JS786460 TD786457:TO786460 ACZ786457:ADK786460 AMV786457:ANG786460 AWR786457:AXC786460 BGN786457:BGY786460 BQJ786457:BQU786460 CAF786457:CAQ786460 CKB786457:CKM786460 CTX786457:CUI786460 DDT786457:DEE786460 DNP786457:DOA786460 DXL786457:DXW786460 EHH786457:EHS786460 ERD786457:ERO786460 FAZ786457:FBK786460 FKV786457:FLG786460 FUR786457:FVC786460 GEN786457:GEY786460 GOJ786457:GOU786460 GYF786457:GYQ786460 HIB786457:HIM786460 HRX786457:HSI786460 IBT786457:ICE786460 ILP786457:IMA786460 IVL786457:IVW786460 JFH786457:JFS786460 JPD786457:JPO786460 JYZ786457:JZK786460 KIV786457:KJG786460 KSR786457:KTC786460 LCN786457:LCY786460 LMJ786457:LMU786460 LWF786457:LWQ786460 MGB786457:MGM786460 MPX786457:MQI786460 MZT786457:NAE786460 NJP786457:NKA786460 NTL786457:NTW786460 ODH786457:ODS786460 OND786457:ONO786460 OWZ786457:OXK786460 PGV786457:PHG786460 PQR786457:PRC786460 QAN786457:QAY786460 QKJ786457:QKU786460 QUF786457:QUQ786460 REB786457:REM786460 RNX786457:ROI786460 RXT786457:RYE786460 SHP786457:SIA786460 SRL786457:SRW786460 TBH786457:TBS786460 TLD786457:TLO786460 TUZ786457:TVK786460 UEV786457:UFG786460 UOR786457:UPC786460 UYN786457:UYY786460 VIJ786457:VIU786460 VSF786457:VSQ786460 WCB786457:WCM786460 WLX786457:WMI786460 WVT786457:WWE786460 JH851993:JS851996 TD851993:TO851996 ACZ851993:ADK851996 AMV851993:ANG851996 AWR851993:AXC851996 BGN851993:BGY851996 BQJ851993:BQU851996 CAF851993:CAQ851996 CKB851993:CKM851996 CTX851993:CUI851996 DDT851993:DEE851996 DNP851993:DOA851996 DXL851993:DXW851996 EHH851993:EHS851996 ERD851993:ERO851996 FAZ851993:FBK851996 FKV851993:FLG851996 FUR851993:FVC851996 GEN851993:GEY851996 GOJ851993:GOU851996 GYF851993:GYQ851996 HIB851993:HIM851996 HRX851993:HSI851996 IBT851993:ICE851996 ILP851993:IMA851996 IVL851993:IVW851996 JFH851993:JFS851996 JPD851993:JPO851996 JYZ851993:JZK851996 KIV851993:KJG851996 KSR851993:KTC851996 LCN851993:LCY851996 LMJ851993:LMU851996 LWF851993:LWQ851996 MGB851993:MGM851996 MPX851993:MQI851996 MZT851993:NAE851996 NJP851993:NKA851996 NTL851993:NTW851996 ODH851993:ODS851996 OND851993:ONO851996 OWZ851993:OXK851996 PGV851993:PHG851996 PQR851993:PRC851996 QAN851993:QAY851996 QKJ851993:QKU851996 QUF851993:QUQ851996 REB851993:REM851996 RNX851993:ROI851996 RXT851993:RYE851996 SHP851993:SIA851996 SRL851993:SRW851996 TBH851993:TBS851996 TLD851993:TLO851996 TUZ851993:TVK851996 UEV851993:UFG851996 UOR851993:UPC851996 UYN851993:UYY851996 VIJ851993:VIU851996 VSF851993:VSQ851996 WCB851993:WCM851996 WLX851993:WMI851996 WVT851993:WWE851996 JH917529:JS917532 TD917529:TO917532 ACZ917529:ADK917532 AMV917529:ANG917532 AWR917529:AXC917532 BGN917529:BGY917532 BQJ917529:BQU917532 CAF917529:CAQ917532 CKB917529:CKM917532 CTX917529:CUI917532 DDT917529:DEE917532 DNP917529:DOA917532 DXL917529:DXW917532 EHH917529:EHS917532 ERD917529:ERO917532 FAZ917529:FBK917532 FKV917529:FLG917532 FUR917529:FVC917532 GEN917529:GEY917532 GOJ917529:GOU917532 GYF917529:GYQ917532 HIB917529:HIM917532 HRX917529:HSI917532 IBT917529:ICE917532 ILP917529:IMA917532 IVL917529:IVW917532 JFH917529:JFS917532 JPD917529:JPO917532 JYZ917529:JZK917532 KIV917529:KJG917532 KSR917529:KTC917532 LCN917529:LCY917532 LMJ917529:LMU917532 LWF917529:LWQ917532 MGB917529:MGM917532 MPX917529:MQI917532 MZT917529:NAE917532 NJP917529:NKA917532 NTL917529:NTW917532 ODH917529:ODS917532 OND917529:ONO917532 OWZ917529:OXK917532 PGV917529:PHG917532 PQR917529:PRC917532 QAN917529:QAY917532 QKJ917529:QKU917532 QUF917529:QUQ917532 REB917529:REM917532 RNX917529:ROI917532 RXT917529:RYE917532 SHP917529:SIA917532 SRL917529:SRW917532 TBH917529:TBS917532 TLD917529:TLO917532 TUZ917529:TVK917532 UEV917529:UFG917532 UOR917529:UPC917532 UYN917529:UYY917532 VIJ917529:VIU917532 VSF917529:VSQ917532 WCB917529:WCM917532 WLX917529:WMI917532 WVT917529:WWE917532 JH983065:JS983068 TD983065:TO983068 ACZ983065:ADK983068 AMV983065:ANG983068 AWR983065:AXC983068 BGN983065:BGY983068 BQJ983065:BQU983068 CAF983065:CAQ983068 CKB983065:CKM983068 CTX983065:CUI983068 DDT983065:DEE983068 DNP983065:DOA983068 DXL983065:DXW983068 EHH983065:EHS983068 ERD983065:ERO983068 FAZ983065:FBK983068 FKV983065:FLG983068 FUR983065:FVC983068 GEN983065:GEY983068 GOJ983065:GOU983068 GYF983065:GYQ983068 HIB983065:HIM983068 HRX983065:HSI983068 IBT983065:ICE983068 ILP983065:IMA983068 IVL983065:IVW983068 JFH983065:JFS983068 JPD983065:JPO983068 JYZ983065:JZK983068 KIV983065:KJG983068 KSR983065:KTC983068 LCN983065:LCY983068 LMJ983065:LMU983068 LWF983065:LWQ983068 MGB983065:MGM983068 MPX983065:MQI983068 MZT983065:NAE983068 NJP983065:NKA983068 NTL983065:NTW983068 ODH983065:ODS983068 OND983065:ONO983068 OWZ983065:OXK983068 PGV983065:PHG983068 PQR983065:PRC983068 QAN983065:QAY983068 QKJ983065:QKU983068 QUF983065:QUQ983068 REB983065:REM983068 RNX983065:ROI983068 RXT983065:RYE983068 SHP983065:SIA983068 SRL983065:SRW983068 TBH983065:TBS983068 TLD983065:TLO983068 TUZ983065:TVK983068 UEV983065:UFG983068 UOR983065:UPC983068 UYN983065:UYY983068 VIJ983065:VIU983068 VSF983065:VSQ983068 WCB983065:WCM983068 WLX983065:WMI983068 WVT983065:WWE983068 WVT983062:WWE983062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58:JS65558 TD65558:TO65558 ACZ65558:ADK65558 AMV65558:ANG65558 AWR65558:AXC65558 BGN65558:BGY65558 BQJ65558:BQU65558 CAF65558:CAQ65558 CKB65558:CKM65558 CTX65558:CUI65558 DDT65558:DEE65558 DNP65558:DOA65558 DXL65558:DXW65558 EHH65558:EHS65558 ERD65558:ERO65558 FAZ65558:FBK65558 FKV65558:FLG65558 FUR65558:FVC65558 GEN65558:GEY65558 GOJ65558:GOU65558 GYF65558:GYQ65558 HIB65558:HIM65558 HRX65558:HSI65558 IBT65558:ICE65558 ILP65558:IMA65558 IVL65558:IVW65558 JFH65558:JFS65558 JPD65558:JPO65558 JYZ65558:JZK65558 KIV65558:KJG65558 KSR65558:KTC65558 LCN65558:LCY65558 LMJ65558:LMU65558 LWF65558:LWQ65558 MGB65558:MGM65558 MPX65558:MQI65558 MZT65558:NAE65558 NJP65558:NKA65558 NTL65558:NTW65558 ODH65558:ODS65558 OND65558:ONO65558 OWZ65558:OXK65558 PGV65558:PHG65558 PQR65558:PRC65558 QAN65558:QAY65558 QKJ65558:QKU65558 QUF65558:QUQ65558 REB65558:REM65558 RNX65558:ROI65558 RXT65558:RYE65558 SHP65558:SIA65558 SRL65558:SRW65558 TBH65558:TBS65558 TLD65558:TLO65558 TUZ65558:TVK65558 UEV65558:UFG65558 UOR65558:UPC65558 UYN65558:UYY65558 VIJ65558:VIU65558 VSF65558:VSQ65558 WCB65558:WCM65558 WLX65558:WMI65558 WVT65558:WWE65558 JH131094:JS131094 TD131094:TO131094 ACZ131094:ADK131094 AMV131094:ANG131094 AWR131094:AXC131094 BGN131094:BGY131094 BQJ131094:BQU131094 CAF131094:CAQ131094 CKB131094:CKM131094 CTX131094:CUI131094 DDT131094:DEE131094 DNP131094:DOA131094 DXL131094:DXW131094 EHH131094:EHS131094 ERD131094:ERO131094 FAZ131094:FBK131094 FKV131094:FLG131094 FUR131094:FVC131094 GEN131094:GEY131094 GOJ131094:GOU131094 GYF131094:GYQ131094 HIB131094:HIM131094 HRX131094:HSI131094 IBT131094:ICE131094 ILP131094:IMA131094 IVL131094:IVW131094 JFH131094:JFS131094 JPD131094:JPO131094 JYZ131094:JZK131094 KIV131094:KJG131094 KSR131094:KTC131094 LCN131094:LCY131094 LMJ131094:LMU131094 LWF131094:LWQ131094 MGB131094:MGM131094 MPX131094:MQI131094 MZT131094:NAE131094 NJP131094:NKA131094 NTL131094:NTW131094 ODH131094:ODS131094 OND131094:ONO131094 OWZ131094:OXK131094 PGV131094:PHG131094 PQR131094:PRC131094 QAN131094:QAY131094 QKJ131094:QKU131094 QUF131094:QUQ131094 REB131094:REM131094 RNX131094:ROI131094 RXT131094:RYE131094 SHP131094:SIA131094 SRL131094:SRW131094 TBH131094:TBS131094 TLD131094:TLO131094 TUZ131094:TVK131094 UEV131094:UFG131094 UOR131094:UPC131094 UYN131094:UYY131094 VIJ131094:VIU131094 VSF131094:VSQ131094 WCB131094:WCM131094 WLX131094:WMI131094 WVT131094:WWE131094 JH196630:JS196630 TD196630:TO196630 ACZ196630:ADK196630 AMV196630:ANG196630 AWR196630:AXC196630 BGN196630:BGY196630 BQJ196630:BQU196630 CAF196630:CAQ196630 CKB196630:CKM196630 CTX196630:CUI196630 DDT196630:DEE196630 DNP196630:DOA196630 DXL196630:DXW196630 EHH196630:EHS196630 ERD196630:ERO196630 FAZ196630:FBK196630 FKV196630:FLG196630 FUR196630:FVC196630 GEN196630:GEY196630 GOJ196630:GOU196630 GYF196630:GYQ196630 HIB196630:HIM196630 HRX196630:HSI196630 IBT196630:ICE196630 ILP196630:IMA196630 IVL196630:IVW196630 JFH196630:JFS196630 JPD196630:JPO196630 JYZ196630:JZK196630 KIV196630:KJG196630 KSR196630:KTC196630 LCN196630:LCY196630 LMJ196630:LMU196630 LWF196630:LWQ196630 MGB196630:MGM196630 MPX196630:MQI196630 MZT196630:NAE196630 NJP196630:NKA196630 NTL196630:NTW196630 ODH196630:ODS196630 OND196630:ONO196630 OWZ196630:OXK196630 PGV196630:PHG196630 PQR196630:PRC196630 QAN196630:QAY196630 QKJ196630:QKU196630 QUF196630:QUQ196630 REB196630:REM196630 RNX196630:ROI196630 RXT196630:RYE196630 SHP196630:SIA196630 SRL196630:SRW196630 TBH196630:TBS196630 TLD196630:TLO196630 TUZ196630:TVK196630 UEV196630:UFG196630 UOR196630:UPC196630 UYN196630:UYY196630 VIJ196630:VIU196630 VSF196630:VSQ196630 WCB196630:WCM196630 WLX196630:WMI196630 WVT196630:WWE196630 JH262166:JS262166 TD262166:TO262166 ACZ262166:ADK262166 AMV262166:ANG262166 AWR262166:AXC262166 BGN262166:BGY262166 BQJ262166:BQU262166 CAF262166:CAQ262166 CKB262166:CKM262166 CTX262166:CUI262166 DDT262166:DEE262166 DNP262166:DOA262166 DXL262166:DXW262166 EHH262166:EHS262166 ERD262166:ERO262166 FAZ262166:FBK262166 FKV262166:FLG262166 FUR262166:FVC262166 GEN262166:GEY262166 GOJ262166:GOU262166 GYF262166:GYQ262166 HIB262166:HIM262166 HRX262166:HSI262166 IBT262166:ICE262166 ILP262166:IMA262166 IVL262166:IVW262166 JFH262166:JFS262166 JPD262166:JPO262166 JYZ262166:JZK262166 KIV262166:KJG262166 KSR262166:KTC262166 LCN262166:LCY262166 LMJ262166:LMU262166 LWF262166:LWQ262166 MGB262166:MGM262166 MPX262166:MQI262166 MZT262166:NAE262166 NJP262166:NKA262166 NTL262166:NTW262166 ODH262166:ODS262166 OND262166:ONO262166 OWZ262166:OXK262166 PGV262166:PHG262166 PQR262166:PRC262166 QAN262166:QAY262166 QKJ262166:QKU262166 QUF262166:QUQ262166 REB262166:REM262166 RNX262166:ROI262166 RXT262166:RYE262166 SHP262166:SIA262166 SRL262166:SRW262166 TBH262166:TBS262166 TLD262166:TLO262166 TUZ262166:TVK262166 UEV262166:UFG262166 UOR262166:UPC262166 UYN262166:UYY262166 VIJ262166:VIU262166 VSF262166:VSQ262166 WCB262166:WCM262166 WLX262166:WMI262166 WVT262166:WWE262166 JH327702:JS327702 TD327702:TO327702 ACZ327702:ADK327702 AMV327702:ANG327702 AWR327702:AXC327702 BGN327702:BGY327702 BQJ327702:BQU327702 CAF327702:CAQ327702 CKB327702:CKM327702 CTX327702:CUI327702 DDT327702:DEE327702 DNP327702:DOA327702 DXL327702:DXW327702 EHH327702:EHS327702 ERD327702:ERO327702 FAZ327702:FBK327702 FKV327702:FLG327702 FUR327702:FVC327702 GEN327702:GEY327702 GOJ327702:GOU327702 GYF327702:GYQ327702 HIB327702:HIM327702 HRX327702:HSI327702 IBT327702:ICE327702 ILP327702:IMA327702 IVL327702:IVW327702 JFH327702:JFS327702 JPD327702:JPO327702 JYZ327702:JZK327702 KIV327702:KJG327702 KSR327702:KTC327702 LCN327702:LCY327702 LMJ327702:LMU327702 LWF327702:LWQ327702 MGB327702:MGM327702 MPX327702:MQI327702 MZT327702:NAE327702 NJP327702:NKA327702 NTL327702:NTW327702 ODH327702:ODS327702 OND327702:ONO327702 OWZ327702:OXK327702 PGV327702:PHG327702 PQR327702:PRC327702 QAN327702:QAY327702 QKJ327702:QKU327702 QUF327702:QUQ327702 REB327702:REM327702 RNX327702:ROI327702 RXT327702:RYE327702 SHP327702:SIA327702 SRL327702:SRW327702 TBH327702:TBS327702 TLD327702:TLO327702 TUZ327702:TVK327702 UEV327702:UFG327702 UOR327702:UPC327702 UYN327702:UYY327702 VIJ327702:VIU327702 VSF327702:VSQ327702 WCB327702:WCM327702 WLX327702:WMI327702 WVT327702:WWE327702 JH393238:JS393238 TD393238:TO393238 ACZ393238:ADK393238 AMV393238:ANG393238 AWR393238:AXC393238 BGN393238:BGY393238 BQJ393238:BQU393238 CAF393238:CAQ393238 CKB393238:CKM393238 CTX393238:CUI393238 DDT393238:DEE393238 DNP393238:DOA393238 DXL393238:DXW393238 EHH393238:EHS393238 ERD393238:ERO393238 FAZ393238:FBK393238 FKV393238:FLG393238 FUR393238:FVC393238 GEN393238:GEY393238 GOJ393238:GOU393238 GYF393238:GYQ393238 HIB393238:HIM393238 HRX393238:HSI393238 IBT393238:ICE393238 ILP393238:IMA393238 IVL393238:IVW393238 JFH393238:JFS393238 JPD393238:JPO393238 JYZ393238:JZK393238 KIV393238:KJG393238 KSR393238:KTC393238 LCN393238:LCY393238 LMJ393238:LMU393238 LWF393238:LWQ393238 MGB393238:MGM393238 MPX393238:MQI393238 MZT393238:NAE393238 NJP393238:NKA393238 NTL393238:NTW393238 ODH393238:ODS393238 OND393238:ONO393238 OWZ393238:OXK393238 PGV393238:PHG393238 PQR393238:PRC393238 QAN393238:QAY393238 QKJ393238:QKU393238 QUF393238:QUQ393238 REB393238:REM393238 RNX393238:ROI393238 RXT393238:RYE393238 SHP393238:SIA393238 SRL393238:SRW393238 TBH393238:TBS393238 TLD393238:TLO393238 TUZ393238:TVK393238 UEV393238:UFG393238 UOR393238:UPC393238 UYN393238:UYY393238 VIJ393238:VIU393238 VSF393238:VSQ393238 WCB393238:WCM393238 WLX393238:WMI393238 WVT393238:WWE393238 JH458774:JS458774 TD458774:TO458774 ACZ458774:ADK458774 AMV458774:ANG458774 AWR458774:AXC458774 BGN458774:BGY458774 BQJ458774:BQU458774 CAF458774:CAQ458774 CKB458774:CKM458774 CTX458774:CUI458774 DDT458774:DEE458774 DNP458774:DOA458774 DXL458774:DXW458774 EHH458774:EHS458774 ERD458774:ERO458774 FAZ458774:FBK458774 FKV458774:FLG458774 FUR458774:FVC458774 GEN458774:GEY458774 GOJ458774:GOU458774 GYF458774:GYQ458774 HIB458774:HIM458774 HRX458774:HSI458774 IBT458774:ICE458774 ILP458774:IMA458774 IVL458774:IVW458774 JFH458774:JFS458774 JPD458774:JPO458774 JYZ458774:JZK458774 KIV458774:KJG458774 KSR458774:KTC458774 LCN458774:LCY458774 LMJ458774:LMU458774 LWF458774:LWQ458774 MGB458774:MGM458774 MPX458774:MQI458774 MZT458774:NAE458774 NJP458774:NKA458774 NTL458774:NTW458774 ODH458774:ODS458774 OND458774:ONO458774 OWZ458774:OXK458774 PGV458774:PHG458774 PQR458774:PRC458774 QAN458774:QAY458774 QKJ458774:QKU458774 QUF458774:QUQ458774 REB458774:REM458774 RNX458774:ROI458774 RXT458774:RYE458774 SHP458774:SIA458774 SRL458774:SRW458774 TBH458774:TBS458774 TLD458774:TLO458774 TUZ458774:TVK458774 UEV458774:UFG458774 UOR458774:UPC458774 UYN458774:UYY458774 VIJ458774:VIU458774 VSF458774:VSQ458774 WCB458774:WCM458774 WLX458774:WMI458774 WVT458774:WWE458774 JH524310:JS524310 TD524310:TO524310 ACZ524310:ADK524310 AMV524310:ANG524310 AWR524310:AXC524310 BGN524310:BGY524310 BQJ524310:BQU524310 CAF524310:CAQ524310 CKB524310:CKM524310 CTX524310:CUI524310 DDT524310:DEE524310 DNP524310:DOA524310 DXL524310:DXW524310 EHH524310:EHS524310 ERD524310:ERO524310 FAZ524310:FBK524310 FKV524310:FLG524310 FUR524310:FVC524310 GEN524310:GEY524310 GOJ524310:GOU524310 GYF524310:GYQ524310 HIB524310:HIM524310 HRX524310:HSI524310 IBT524310:ICE524310 ILP524310:IMA524310 IVL524310:IVW524310 JFH524310:JFS524310 JPD524310:JPO524310 JYZ524310:JZK524310 KIV524310:KJG524310 KSR524310:KTC524310 LCN524310:LCY524310 LMJ524310:LMU524310 LWF524310:LWQ524310 MGB524310:MGM524310 MPX524310:MQI524310 MZT524310:NAE524310 NJP524310:NKA524310 NTL524310:NTW524310 ODH524310:ODS524310 OND524310:ONO524310 OWZ524310:OXK524310 PGV524310:PHG524310 PQR524310:PRC524310 QAN524310:QAY524310 QKJ524310:QKU524310 QUF524310:QUQ524310 REB524310:REM524310 RNX524310:ROI524310 RXT524310:RYE524310 SHP524310:SIA524310 SRL524310:SRW524310 TBH524310:TBS524310 TLD524310:TLO524310 TUZ524310:TVK524310 UEV524310:UFG524310 UOR524310:UPC524310 UYN524310:UYY524310 VIJ524310:VIU524310 VSF524310:VSQ524310 WCB524310:WCM524310 WLX524310:WMI524310 WVT524310:WWE524310 JH589846:JS589846 TD589846:TO589846 ACZ589846:ADK589846 AMV589846:ANG589846 AWR589846:AXC589846 BGN589846:BGY589846 BQJ589846:BQU589846 CAF589846:CAQ589846 CKB589846:CKM589846 CTX589846:CUI589846 DDT589846:DEE589846 DNP589846:DOA589846 DXL589846:DXW589846 EHH589846:EHS589846 ERD589846:ERO589846 FAZ589846:FBK589846 FKV589846:FLG589846 FUR589846:FVC589846 GEN589846:GEY589846 GOJ589846:GOU589846 GYF589846:GYQ589846 HIB589846:HIM589846 HRX589846:HSI589846 IBT589846:ICE589846 ILP589846:IMA589846 IVL589846:IVW589846 JFH589846:JFS589846 JPD589846:JPO589846 JYZ589846:JZK589846 KIV589846:KJG589846 KSR589846:KTC589846 LCN589846:LCY589846 LMJ589846:LMU589846 LWF589846:LWQ589846 MGB589846:MGM589846 MPX589846:MQI589846 MZT589846:NAE589846 NJP589846:NKA589846 NTL589846:NTW589846 ODH589846:ODS589846 OND589846:ONO589846 OWZ589846:OXK589846 PGV589846:PHG589846 PQR589846:PRC589846 QAN589846:QAY589846 QKJ589846:QKU589846 QUF589846:QUQ589846 REB589846:REM589846 RNX589846:ROI589846 RXT589846:RYE589846 SHP589846:SIA589846 SRL589846:SRW589846 TBH589846:TBS589846 TLD589846:TLO589846 TUZ589846:TVK589846 UEV589846:UFG589846 UOR589846:UPC589846 UYN589846:UYY589846 VIJ589846:VIU589846 VSF589846:VSQ589846 WCB589846:WCM589846 WLX589846:WMI589846 WVT589846:WWE589846 JH655382:JS655382 TD655382:TO655382 ACZ655382:ADK655382 AMV655382:ANG655382 AWR655382:AXC655382 BGN655382:BGY655382 BQJ655382:BQU655382 CAF655382:CAQ655382 CKB655382:CKM655382 CTX655382:CUI655382 DDT655382:DEE655382 DNP655382:DOA655382 DXL655382:DXW655382 EHH655382:EHS655382 ERD655382:ERO655382 FAZ655382:FBK655382 FKV655382:FLG655382 FUR655382:FVC655382 GEN655382:GEY655382 GOJ655382:GOU655382 GYF655382:GYQ655382 HIB655382:HIM655382 HRX655382:HSI655382 IBT655382:ICE655382 ILP655382:IMA655382 IVL655382:IVW655382 JFH655382:JFS655382 JPD655382:JPO655382 JYZ655382:JZK655382 KIV655382:KJG655382 KSR655382:KTC655382 LCN655382:LCY655382 LMJ655382:LMU655382 LWF655382:LWQ655382 MGB655382:MGM655382 MPX655382:MQI655382 MZT655382:NAE655382 NJP655382:NKA655382 NTL655382:NTW655382 ODH655382:ODS655382 OND655382:ONO655382 OWZ655382:OXK655382 PGV655382:PHG655382 PQR655382:PRC655382 QAN655382:QAY655382 QKJ655382:QKU655382 QUF655382:QUQ655382 REB655382:REM655382 RNX655382:ROI655382 RXT655382:RYE655382 SHP655382:SIA655382 SRL655382:SRW655382 TBH655382:TBS655382 TLD655382:TLO655382 TUZ655382:TVK655382 UEV655382:UFG655382 UOR655382:UPC655382 UYN655382:UYY655382 VIJ655382:VIU655382 VSF655382:VSQ655382 WCB655382:WCM655382 WLX655382:WMI655382 WVT655382:WWE655382 JH720918:JS720918 TD720918:TO720918 ACZ720918:ADK720918 AMV720918:ANG720918 AWR720918:AXC720918 BGN720918:BGY720918 BQJ720918:BQU720918 CAF720918:CAQ720918 CKB720918:CKM720918 CTX720918:CUI720918 DDT720918:DEE720918 DNP720918:DOA720918 DXL720918:DXW720918 EHH720918:EHS720918 ERD720918:ERO720918 FAZ720918:FBK720918 FKV720918:FLG720918 FUR720918:FVC720918 GEN720918:GEY720918 GOJ720918:GOU720918 GYF720918:GYQ720918 HIB720918:HIM720918 HRX720918:HSI720918 IBT720918:ICE720918 ILP720918:IMA720918 IVL720918:IVW720918 JFH720918:JFS720918 JPD720918:JPO720918 JYZ720918:JZK720918 KIV720918:KJG720918 KSR720918:KTC720918 LCN720918:LCY720918 LMJ720918:LMU720918 LWF720918:LWQ720918 MGB720918:MGM720918 MPX720918:MQI720918 MZT720918:NAE720918 NJP720918:NKA720918 NTL720918:NTW720918 ODH720918:ODS720918 OND720918:ONO720918 OWZ720918:OXK720918 PGV720918:PHG720918 PQR720918:PRC720918 QAN720918:QAY720918 QKJ720918:QKU720918 QUF720918:QUQ720918 REB720918:REM720918 RNX720918:ROI720918 RXT720918:RYE720918 SHP720918:SIA720918 SRL720918:SRW720918 TBH720918:TBS720918 TLD720918:TLO720918 TUZ720918:TVK720918 UEV720918:UFG720918 UOR720918:UPC720918 UYN720918:UYY720918 VIJ720918:VIU720918 VSF720918:VSQ720918 WCB720918:WCM720918 WLX720918:WMI720918 WVT720918:WWE720918 JH786454:JS786454 TD786454:TO786454 ACZ786454:ADK786454 AMV786454:ANG786454 AWR786454:AXC786454 BGN786454:BGY786454 BQJ786454:BQU786454 CAF786454:CAQ786454 CKB786454:CKM786454 CTX786454:CUI786454 DDT786454:DEE786454 DNP786454:DOA786454 DXL786454:DXW786454 EHH786454:EHS786454 ERD786454:ERO786454 FAZ786454:FBK786454 FKV786454:FLG786454 FUR786454:FVC786454 GEN786454:GEY786454 GOJ786454:GOU786454 GYF786454:GYQ786454 HIB786454:HIM786454 HRX786454:HSI786454 IBT786454:ICE786454 ILP786454:IMA786454 IVL786454:IVW786454 JFH786454:JFS786454 JPD786454:JPO786454 JYZ786454:JZK786454 KIV786454:KJG786454 KSR786454:KTC786454 LCN786454:LCY786454 LMJ786454:LMU786454 LWF786454:LWQ786454 MGB786454:MGM786454 MPX786454:MQI786454 MZT786454:NAE786454 NJP786454:NKA786454 NTL786454:NTW786454 ODH786454:ODS786454 OND786454:ONO786454 OWZ786454:OXK786454 PGV786454:PHG786454 PQR786454:PRC786454 QAN786454:QAY786454 QKJ786454:QKU786454 QUF786454:QUQ786454 REB786454:REM786454 RNX786454:ROI786454 RXT786454:RYE786454 SHP786454:SIA786454 SRL786454:SRW786454 TBH786454:TBS786454 TLD786454:TLO786454 TUZ786454:TVK786454 UEV786454:UFG786454 UOR786454:UPC786454 UYN786454:UYY786454 VIJ786454:VIU786454 VSF786454:VSQ786454 WCB786454:WCM786454 WLX786454:WMI786454 WVT786454:WWE786454 JH851990:JS851990 TD851990:TO851990 ACZ851990:ADK851990 AMV851990:ANG851990 AWR851990:AXC851990 BGN851990:BGY851990 BQJ851990:BQU851990 CAF851990:CAQ851990 CKB851990:CKM851990 CTX851990:CUI851990 DDT851990:DEE851990 DNP851990:DOA851990 DXL851990:DXW851990 EHH851990:EHS851990 ERD851990:ERO851990 FAZ851990:FBK851990 FKV851990:FLG851990 FUR851990:FVC851990 GEN851990:GEY851990 GOJ851990:GOU851990 GYF851990:GYQ851990 HIB851990:HIM851990 HRX851990:HSI851990 IBT851990:ICE851990 ILP851990:IMA851990 IVL851990:IVW851990 JFH851990:JFS851990 JPD851990:JPO851990 JYZ851990:JZK851990 KIV851990:KJG851990 KSR851990:KTC851990 LCN851990:LCY851990 LMJ851990:LMU851990 LWF851990:LWQ851990 MGB851990:MGM851990 MPX851990:MQI851990 MZT851990:NAE851990 NJP851990:NKA851990 NTL851990:NTW851990 ODH851990:ODS851990 OND851990:ONO851990 OWZ851990:OXK851990 PGV851990:PHG851990 PQR851990:PRC851990 QAN851990:QAY851990 QKJ851990:QKU851990 QUF851990:QUQ851990 REB851990:REM851990 RNX851990:ROI851990 RXT851990:RYE851990 SHP851990:SIA851990 SRL851990:SRW851990 TBH851990:TBS851990 TLD851990:TLO851990 TUZ851990:TVK851990 UEV851990:UFG851990 UOR851990:UPC851990 UYN851990:UYY851990 VIJ851990:VIU851990 VSF851990:VSQ851990 WCB851990:WCM851990 WLX851990:WMI851990 WVT851990:WWE851990 JH917526:JS917526 TD917526:TO917526 ACZ917526:ADK917526 AMV917526:ANG917526 AWR917526:AXC917526 BGN917526:BGY917526 BQJ917526:BQU917526 CAF917526:CAQ917526 CKB917526:CKM917526 CTX917526:CUI917526 DDT917526:DEE917526 DNP917526:DOA917526 DXL917526:DXW917526 EHH917526:EHS917526 ERD917526:ERO917526 FAZ917526:FBK917526 FKV917526:FLG917526 FUR917526:FVC917526 GEN917526:GEY917526 GOJ917526:GOU917526 GYF917526:GYQ917526 HIB917526:HIM917526 HRX917526:HSI917526 IBT917526:ICE917526 ILP917526:IMA917526 IVL917526:IVW917526 JFH917526:JFS917526 JPD917526:JPO917526 JYZ917526:JZK917526 KIV917526:KJG917526 KSR917526:KTC917526 LCN917526:LCY917526 LMJ917526:LMU917526 LWF917526:LWQ917526 MGB917526:MGM917526 MPX917526:MQI917526 MZT917526:NAE917526 NJP917526:NKA917526 NTL917526:NTW917526 ODH917526:ODS917526 OND917526:ONO917526 OWZ917526:OXK917526 PGV917526:PHG917526 PQR917526:PRC917526 QAN917526:QAY917526 QKJ917526:QKU917526 QUF917526:QUQ917526 REB917526:REM917526 RNX917526:ROI917526 RXT917526:RYE917526 SHP917526:SIA917526 SRL917526:SRW917526 TBH917526:TBS917526 TLD917526:TLO917526 TUZ917526:TVK917526 UEV917526:UFG917526 UOR917526:UPC917526 UYN917526:UYY917526 VIJ917526:VIU917526 VSF917526:VSQ917526 WCB917526:WCM917526 WLX917526:WMI917526 WVT917526:WWE917526 JH983062:JS983062 TD983062:TO983062 ACZ983062:ADK983062 AMV983062:ANG983062 AWR983062:AXC983062 BGN983062:BGY983062 BQJ983062:BQU983062 CAF983062:CAQ983062 CKB983062:CKM983062 CTX983062:CUI983062 DDT983062:DEE983062 DNP983062:DOA983062 DXL983062:DXW983062 EHH983062:EHS983062 ERD983062:ERO983062 FAZ983062:FBK983062 FKV983062:FLG983062 FUR983062:FVC983062 GEN983062:GEY983062 GOJ983062:GOU983062 GYF983062:GYQ983062 HIB983062:HIM983062 HRX983062:HSI983062 IBT983062:ICE983062 ILP983062:IMA983062 IVL983062:IVW983062 JFH983062:JFS983062 JPD983062:JPO983062 JYZ983062:JZK983062 KIV983062:KJG983062 KSR983062:KTC983062 LCN983062:LCY983062 LMJ983062:LMU983062 LWF983062:LWQ983062 MGB983062:MGM983062 MPX983062:MQI983062 MZT983062:NAE983062 NJP983062:NKA983062 NTL983062:NTW983062 ODH983062:ODS983062 OND983062:ONO983062 OWZ983062:OXK983062 PGV983062:PHG983062 PQR983062:PRC983062 QAN983062:QAY983062 QKJ983062:QKU983062 QUF983062:QUQ983062 REB983062:REM983062 RNX983062:ROI983062 RXT983062:RYE983062 SHP983062:SIA983062 SRL983062:SRW983062 TBH983062:TBS983062 TLD983062:TLO983062 TUZ983062:TVK983062 UEV983062:UFG983062 UOR983062:UPC983062 UYN983062:UYY983062 VIJ983062:VIU983062 VSF983062:VSQ983062 WCB983062:WCM983062 WLX983062:WMI983062 L131097:W131100 L196633:W196636 L262169:W262172 L327705:W327708 L393241:W393244 L458777:W458780 L524313:W524316 L589849:W589852 L655385:W655388 L720921:W720924 L786457:W786460 L851993:W851996 L917529:W917532 L983065:W983068 L65558:W65558 L131094:W131094 L196630:W196630 L262166:W262166 L327702:W327702 L393238:W393238 L458774:W458774 L524310:W524310 L589846:W589846 L655382:W655382 L720918:W720918 L786454:W786454 L851990:W851990 L917526:W917526 L983062:W983062 L65561:W65564"/>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textLength" operator="lessThanOrEqual" allowBlank="1" showInputMessage="1" showErrorMessage="1" errorTitle="Ошибка" error="Допускается ввод не более 900 символов!" sqref="WWE983054:WWE983060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WVZ983060:WVZ983061 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327700:U327701 U393236:U39323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458772:U45877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524308:U52430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589844:U58984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655380:U65538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720916:U72091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786452:U78645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851988:U85198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917524:U91752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983060:U98306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65556:U6555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131092:U13109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196628:U19662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WWC983060:WWC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 TBQ983060:TBQ983061 TLM983060:TLM983061 TVI983060:TVI983061 UFE983060:UFE983061 UPA983060:UPA983061 UYW983060:UYW983061 VIS983060:VIS983061 VSO983060:VSO983061 WCK983060:WCK983061 WMG983060:WMG983061 U262164:U2621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5"/>
  <sheetViews>
    <sheetView showGridLines="0" topLeftCell="E1" zoomScaleNormal="100" workbookViewId="0"/>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20" width="10.5703125" style="552"/>
    <col min="21" max="16384" width="10.5703125" style="491"/>
  </cols>
  <sheetData>
    <row r="1" spans="1:20" ht="3" customHeight="1">
      <c r="A1" s="558" t="s">
        <v>67</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c r="O4" s="557"/>
      <c r="P4" s="557"/>
      <c r="Q4" s="557"/>
      <c r="R4" s="557"/>
      <c r="S4" s="557"/>
      <c r="T4" s="557"/>
    </row>
    <row r="5" spans="1:20" s="537" customFormat="1" ht="11.25" customHeight="1">
      <c r="A5" s="557"/>
      <c r="B5" s="557"/>
      <c r="C5" s="557"/>
      <c r="D5" s="557"/>
      <c r="F5" s="573" t="s">
        <v>90</v>
      </c>
      <c r="G5" s="585" t="s">
        <v>447</v>
      </c>
      <c r="H5" s="572" t="s">
        <v>438</v>
      </c>
      <c r="I5" s="1277"/>
      <c r="J5" s="557"/>
      <c r="K5" s="557"/>
      <c r="L5" s="557"/>
      <c r="M5" s="557"/>
      <c r="N5" s="557"/>
      <c r="O5" s="557"/>
      <c r="P5" s="557"/>
      <c r="Q5" s="557"/>
      <c r="R5" s="557"/>
      <c r="S5" s="557"/>
      <c r="T5" s="557"/>
    </row>
    <row r="6" spans="1:20" s="537" customFormat="1" ht="12" customHeight="1">
      <c r="A6" s="557"/>
      <c r="B6" s="557"/>
      <c r="C6" s="557"/>
      <c r="D6" s="557"/>
      <c r="F6" s="574" t="s">
        <v>91</v>
      </c>
      <c r="G6" s="576">
        <v>2</v>
      </c>
      <c r="H6" s="577">
        <v>3</v>
      </c>
      <c r="I6" s="575">
        <v>4</v>
      </c>
      <c r="J6" s="557">
        <v>4</v>
      </c>
      <c r="K6" s="557"/>
      <c r="L6" s="557"/>
      <c r="M6" s="557"/>
      <c r="N6" s="557"/>
      <c r="O6" s="557"/>
      <c r="P6" s="557"/>
      <c r="Q6" s="557"/>
      <c r="R6" s="557"/>
      <c r="S6" s="557"/>
      <c r="T6" s="557"/>
    </row>
    <row r="7" spans="1:20" s="537" customFormat="1" ht="18.75">
      <c r="A7" s="557"/>
      <c r="B7" s="557"/>
      <c r="C7" s="557"/>
      <c r="D7" s="557"/>
      <c r="F7" s="583">
        <v>1</v>
      </c>
      <c r="G7" s="599" t="s">
        <v>470</v>
      </c>
      <c r="H7" s="571" t="str">
        <f>IF(dateCh="","",dateCh)</f>
        <v>28.04.2023</v>
      </c>
      <c r="I7" s="548" t="s">
        <v>471</v>
      </c>
      <c r="J7" s="582"/>
      <c r="K7" s="557"/>
      <c r="L7" s="557"/>
      <c r="M7" s="557"/>
      <c r="N7" s="557"/>
      <c r="O7" s="557"/>
      <c r="P7" s="557"/>
      <c r="Q7" s="557"/>
      <c r="R7" s="557"/>
      <c r="S7" s="557"/>
      <c r="T7" s="557"/>
    </row>
    <row r="8" spans="1:20" s="537" customFormat="1" ht="45">
      <c r="A8" s="1278">
        <v>1</v>
      </c>
      <c r="B8" s="557"/>
      <c r="C8" s="557"/>
      <c r="D8" s="557"/>
      <c r="F8" s="583" t="str">
        <f>"2." &amp;mergeValue(A8)</f>
        <v>2.1</v>
      </c>
      <c r="G8" s="599" t="s">
        <v>472</v>
      </c>
      <c r="H8" s="571" t="str">
        <f>IF('Перечень тарифов'!R30="","наименование отсутствует","" &amp; 'Перечень тарифов'!R30 &amp; "")</f>
        <v>наименование отсутствует</v>
      </c>
      <c r="I8" s="548" t="s">
        <v>565</v>
      </c>
      <c r="J8" s="582"/>
      <c r="K8" s="557"/>
      <c r="L8" s="557"/>
      <c r="M8" s="557"/>
      <c r="N8" s="557"/>
      <c r="O8" s="557"/>
      <c r="P8" s="557"/>
      <c r="Q8" s="557"/>
      <c r="R8" s="557"/>
      <c r="S8" s="557"/>
      <c r="T8" s="557"/>
    </row>
    <row r="9" spans="1:20" s="537" customFormat="1" ht="22.5">
      <c r="A9" s="1278"/>
      <c r="B9" s="557"/>
      <c r="C9" s="557"/>
      <c r="D9" s="557"/>
      <c r="F9" s="583" t="str">
        <f>"3." &amp;mergeValue(A9)</f>
        <v>3.1</v>
      </c>
      <c r="G9" s="599" t="s">
        <v>473</v>
      </c>
      <c r="H9" s="571" t="str">
        <f>IF('Перечень тарифов'!F30="","наименование отсутствует","" &amp; 'Перечень тарифов'!F30 &amp; "")</f>
        <v>Передача. Тепловая энергия</v>
      </c>
      <c r="I9" s="548" t="s">
        <v>563</v>
      </c>
      <c r="J9" s="582"/>
      <c r="K9" s="557"/>
      <c r="L9" s="557"/>
      <c r="M9" s="557"/>
      <c r="N9" s="557"/>
      <c r="O9" s="557"/>
      <c r="P9" s="557"/>
      <c r="Q9" s="557"/>
      <c r="R9" s="557"/>
      <c r="S9" s="557"/>
      <c r="T9" s="557"/>
    </row>
    <row r="10" spans="1:20" s="537" customFormat="1" ht="22.5">
      <c r="A10" s="1278"/>
      <c r="B10" s="557"/>
      <c r="C10" s="557"/>
      <c r="D10" s="557"/>
      <c r="F10" s="583" t="str">
        <f>"4."&amp;mergeValue(A10)</f>
        <v>4.1</v>
      </c>
      <c r="G10" s="599" t="s">
        <v>474</v>
      </c>
      <c r="H10" s="572" t="s">
        <v>448</v>
      </c>
      <c r="I10" s="548"/>
      <c r="J10" s="582"/>
      <c r="K10" s="557"/>
      <c r="L10" s="557"/>
      <c r="M10" s="557"/>
      <c r="N10" s="557"/>
      <c r="O10" s="557"/>
      <c r="P10" s="557"/>
      <c r="Q10" s="557"/>
      <c r="R10" s="557"/>
      <c r="S10" s="557"/>
      <c r="T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c r="O11" s="557"/>
      <c r="P11" s="557"/>
      <c r="Q11" s="557"/>
      <c r="R11" s="557"/>
      <c r="S11" s="557"/>
      <c r="T11" s="557"/>
    </row>
    <row r="12" spans="1:20" s="537" customFormat="1" ht="22.5">
      <c r="A12" s="1278"/>
      <c r="B12" s="1278"/>
      <c r="C12" s="1278">
        <v>1</v>
      </c>
      <c r="D12" s="590"/>
      <c r="F12" s="583" t="str">
        <f>"4."&amp;mergeValue(A12) &amp;"."&amp;mergeValue(B12)&amp;"."&amp;mergeValue(C12)</f>
        <v>4.1.1.1</v>
      </c>
      <c r="G12" s="589" t="s">
        <v>475</v>
      </c>
      <c r="H12" s="571" t="str">
        <f>IF(Территории!H13="","","" &amp; Территории!H13 &amp; "")</f>
        <v>город Апатиты</v>
      </c>
      <c r="I12" s="548" t="s">
        <v>478</v>
      </c>
      <c r="J12" s="582"/>
      <c r="K12" s="557"/>
      <c r="L12" s="557"/>
      <c r="M12" s="557"/>
      <c r="N12" s="557"/>
      <c r="O12" s="557"/>
      <c r="P12" s="557"/>
      <c r="Q12" s="557"/>
      <c r="R12" s="557"/>
      <c r="S12" s="557"/>
      <c r="T12" s="557"/>
    </row>
    <row r="13" spans="1:20" s="537" customFormat="1" ht="56.25">
      <c r="A13" s="1278"/>
      <c r="B13" s="1278"/>
      <c r="C13" s="1278"/>
      <c r="D13" s="590">
        <v>1</v>
      </c>
      <c r="F13" s="583" t="str">
        <f>"4."&amp;mergeValue(A13) &amp;"."&amp;mergeValue(B13)&amp;"."&amp;mergeValue(C13)&amp;"."&amp;mergeValue(D13)</f>
        <v>4.1.1.1.1</v>
      </c>
      <c r="G13" s="600" t="s">
        <v>476</v>
      </c>
      <c r="H13" s="571" t="str">
        <f>IF(Территории!R14="","","" &amp; Территории!R14 &amp; "")</f>
        <v>город Апатиты (47519000)</v>
      </c>
      <c r="I13" s="1186" t="s">
        <v>566</v>
      </c>
      <c r="J13" s="582"/>
      <c r="K13" s="557"/>
      <c r="L13" s="557"/>
      <c r="M13" s="557"/>
      <c r="N13" s="557"/>
      <c r="O13" s="557"/>
      <c r="P13" s="557"/>
      <c r="Q13" s="557"/>
      <c r="R13" s="557"/>
      <c r="S13" s="557"/>
      <c r="T13" s="557"/>
    </row>
    <row r="14" spans="1:20" s="580" customFormat="1" ht="3" customHeight="1">
      <c r="A14" s="581"/>
      <c r="B14" s="581"/>
      <c r="C14" s="581"/>
      <c r="D14" s="581"/>
      <c r="F14" s="592"/>
      <c r="G14" s="593"/>
      <c r="H14" s="594"/>
      <c r="I14" s="595"/>
      <c r="J14" s="581"/>
      <c r="K14" s="581"/>
      <c r="L14" s="581"/>
      <c r="M14" s="581"/>
      <c r="N14" s="581"/>
      <c r="O14" s="581"/>
      <c r="P14" s="581"/>
      <c r="Q14" s="581"/>
      <c r="R14" s="581"/>
      <c r="S14" s="581"/>
      <c r="T14" s="581"/>
    </row>
    <row r="15" spans="1:20" s="580" customFormat="1" ht="15" customHeight="1">
      <c r="A15" s="581"/>
      <c r="B15" s="581"/>
      <c r="C15" s="581"/>
      <c r="D15" s="581"/>
      <c r="F15" s="579"/>
      <c r="G15" s="1273" t="s">
        <v>568</v>
      </c>
      <c r="H15" s="1273"/>
      <c r="I15" s="561"/>
      <c r="J15" s="581"/>
      <c r="K15" s="581"/>
      <c r="L15" s="581"/>
      <c r="M15" s="581"/>
      <c r="N15" s="581"/>
      <c r="O15" s="581"/>
      <c r="P15" s="581"/>
      <c r="Q15" s="581"/>
      <c r="R15" s="581"/>
      <c r="S15" s="581"/>
      <c r="T15" s="58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0"/>
  <sheetViews>
    <sheetView showGridLines="0" topLeftCell="I4" zoomScaleNormal="100" workbookViewId="0">
      <selection activeCell="O24" sqref="O24"/>
    </sheetView>
  </sheetViews>
  <sheetFormatPr defaultColWidth="10.5703125" defaultRowHeight="14.25"/>
  <cols>
    <col min="1" max="6" width="10.5703125" style="445" hidden="1" customWidth="1"/>
    <col min="7" max="8" width="9.140625" style="452" hidden="1" customWidth="1"/>
    <col min="9" max="9" width="3.7109375" style="452" customWidth="1"/>
    <col min="10" max="11" width="3.7109375" style="451" customWidth="1"/>
    <col min="12" max="12" width="12.7109375" style="445" customWidth="1"/>
    <col min="13" max="13" width="44.7109375" style="445" customWidth="1"/>
    <col min="14" max="14" width="2.140625" style="445" hidden="1" customWidth="1"/>
    <col min="15" max="15" width="23.7109375" style="445" customWidth="1"/>
    <col min="16" max="17" width="23.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26" width="10.5703125" style="468"/>
    <col min="27" max="27" width="10.140625" style="468" customWidth="1"/>
    <col min="28" max="34" width="10.5703125" style="468"/>
    <col min="35" max="256" width="10.5703125" style="445"/>
    <col min="257" max="264" width="0" style="445" hidden="1" customWidth="1"/>
    <col min="265" max="267" width="3.7109375" style="445" customWidth="1"/>
    <col min="268" max="268" width="12.7109375" style="445" customWidth="1"/>
    <col min="269" max="269" width="47.42578125" style="445" customWidth="1"/>
    <col min="270"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282" width="10.5703125" style="445"/>
    <col min="283" max="283" width="10.140625" style="445" customWidth="1"/>
    <col min="284" max="512" width="10.5703125" style="445"/>
    <col min="513" max="520" width="0" style="445" hidden="1" customWidth="1"/>
    <col min="521" max="523" width="3.7109375" style="445" customWidth="1"/>
    <col min="524" max="524" width="12.7109375" style="445" customWidth="1"/>
    <col min="525" max="525" width="47.42578125" style="445" customWidth="1"/>
    <col min="526"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538" width="10.5703125" style="445"/>
    <col min="539" max="539" width="10.140625" style="445" customWidth="1"/>
    <col min="540" max="768" width="10.5703125" style="445"/>
    <col min="769" max="776" width="0" style="445" hidden="1" customWidth="1"/>
    <col min="777" max="779" width="3.7109375" style="445" customWidth="1"/>
    <col min="780" max="780" width="12.7109375" style="445" customWidth="1"/>
    <col min="781" max="781" width="47.42578125" style="445" customWidth="1"/>
    <col min="782"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794" width="10.5703125" style="445"/>
    <col min="795" max="795" width="10.140625" style="445" customWidth="1"/>
    <col min="796" max="1024" width="10.5703125" style="445"/>
    <col min="1025" max="1032" width="0" style="445" hidden="1" customWidth="1"/>
    <col min="1033" max="1035" width="3.7109375" style="445" customWidth="1"/>
    <col min="1036" max="1036" width="12.7109375" style="445" customWidth="1"/>
    <col min="1037" max="1037" width="47.42578125" style="445" customWidth="1"/>
    <col min="1038"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050" width="10.5703125" style="445"/>
    <col min="1051" max="1051" width="10.140625" style="445" customWidth="1"/>
    <col min="1052" max="1280" width="10.5703125" style="445"/>
    <col min="1281" max="1288" width="0" style="445" hidden="1" customWidth="1"/>
    <col min="1289" max="1291" width="3.7109375" style="445" customWidth="1"/>
    <col min="1292" max="1292" width="12.7109375" style="445" customWidth="1"/>
    <col min="1293" max="1293" width="47.42578125" style="445" customWidth="1"/>
    <col min="1294"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306" width="10.5703125" style="445"/>
    <col min="1307" max="1307" width="10.140625" style="445" customWidth="1"/>
    <col min="1308" max="1536" width="10.5703125" style="445"/>
    <col min="1537" max="1544" width="0" style="445" hidden="1" customWidth="1"/>
    <col min="1545" max="1547" width="3.7109375" style="445" customWidth="1"/>
    <col min="1548" max="1548" width="12.7109375" style="445" customWidth="1"/>
    <col min="1549" max="1549" width="47.42578125" style="445" customWidth="1"/>
    <col min="1550"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562" width="10.5703125" style="445"/>
    <col min="1563" max="1563" width="10.140625" style="445" customWidth="1"/>
    <col min="1564" max="1792" width="10.5703125" style="445"/>
    <col min="1793" max="1800" width="0" style="445" hidden="1" customWidth="1"/>
    <col min="1801" max="1803" width="3.7109375" style="445" customWidth="1"/>
    <col min="1804" max="1804" width="12.7109375" style="445" customWidth="1"/>
    <col min="1805" max="1805" width="47.42578125" style="445" customWidth="1"/>
    <col min="1806"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1818" width="10.5703125" style="445"/>
    <col min="1819" max="1819" width="10.140625" style="445" customWidth="1"/>
    <col min="1820" max="2048" width="10.5703125" style="445"/>
    <col min="2049" max="2056" width="0" style="445" hidden="1" customWidth="1"/>
    <col min="2057" max="2059" width="3.7109375" style="445" customWidth="1"/>
    <col min="2060" max="2060" width="12.7109375" style="445" customWidth="1"/>
    <col min="2061" max="2061" width="47.42578125" style="445" customWidth="1"/>
    <col min="2062"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074" width="10.5703125" style="445"/>
    <col min="2075" max="2075" width="10.140625" style="445" customWidth="1"/>
    <col min="2076" max="2304" width="10.5703125" style="445"/>
    <col min="2305" max="2312" width="0" style="445" hidden="1" customWidth="1"/>
    <col min="2313" max="2315" width="3.7109375" style="445" customWidth="1"/>
    <col min="2316" max="2316" width="12.7109375" style="445" customWidth="1"/>
    <col min="2317" max="2317" width="47.42578125" style="445" customWidth="1"/>
    <col min="2318"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330" width="10.5703125" style="445"/>
    <col min="2331" max="2331" width="10.140625" style="445" customWidth="1"/>
    <col min="2332" max="2560" width="10.5703125" style="445"/>
    <col min="2561" max="2568" width="0" style="445" hidden="1" customWidth="1"/>
    <col min="2569" max="2571" width="3.7109375" style="445" customWidth="1"/>
    <col min="2572" max="2572" width="12.7109375" style="445" customWidth="1"/>
    <col min="2573" max="2573" width="47.42578125" style="445" customWidth="1"/>
    <col min="2574"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586" width="10.5703125" style="445"/>
    <col min="2587" max="2587" width="10.140625" style="445" customWidth="1"/>
    <col min="2588" max="2816" width="10.5703125" style="445"/>
    <col min="2817" max="2824" width="0" style="445" hidden="1" customWidth="1"/>
    <col min="2825" max="2827" width="3.7109375" style="445" customWidth="1"/>
    <col min="2828" max="2828" width="12.7109375" style="445" customWidth="1"/>
    <col min="2829" max="2829" width="47.42578125" style="445" customWidth="1"/>
    <col min="2830"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2842" width="10.5703125" style="445"/>
    <col min="2843" max="2843" width="10.140625" style="445" customWidth="1"/>
    <col min="2844" max="3072" width="10.5703125" style="445"/>
    <col min="3073" max="3080" width="0" style="445" hidden="1" customWidth="1"/>
    <col min="3081" max="3083" width="3.7109375" style="445" customWidth="1"/>
    <col min="3084" max="3084" width="12.7109375" style="445" customWidth="1"/>
    <col min="3085" max="3085" width="47.42578125" style="445" customWidth="1"/>
    <col min="3086"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098" width="10.5703125" style="445"/>
    <col min="3099" max="3099" width="10.140625" style="445" customWidth="1"/>
    <col min="3100" max="3328" width="10.5703125" style="445"/>
    <col min="3329" max="3336" width="0" style="445" hidden="1" customWidth="1"/>
    <col min="3337" max="3339" width="3.7109375" style="445" customWidth="1"/>
    <col min="3340" max="3340" width="12.7109375" style="445" customWidth="1"/>
    <col min="3341" max="3341" width="47.42578125" style="445" customWidth="1"/>
    <col min="3342"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354" width="10.5703125" style="445"/>
    <col min="3355" max="3355" width="10.140625" style="445" customWidth="1"/>
    <col min="3356" max="3584" width="10.5703125" style="445"/>
    <col min="3585" max="3592" width="0" style="445" hidden="1" customWidth="1"/>
    <col min="3593" max="3595" width="3.7109375" style="445" customWidth="1"/>
    <col min="3596" max="3596" width="12.7109375" style="445" customWidth="1"/>
    <col min="3597" max="3597" width="47.42578125" style="445" customWidth="1"/>
    <col min="3598"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610" width="10.5703125" style="445"/>
    <col min="3611" max="3611" width="10.140625" style="445" customWidth="1"/>
    <col min="3612" max="3840" width="10.5703125" style="445"/>
    <col min="3841" max="3848" width="0" style="445" hidden="1" customWidth="1"/>
    <col min="3849" max="3851" width="3.7109375" style="445" customWidth="1"/>
    <col min="3852" max="3852" width="12.7109375" style="445" customWidth="1"/>
    <col min="3853" max="3853" width="47.42578125" style="445" customWidth="1"/>
    <col min="3854"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3866" width="10.5703125" style="445"/>
    <col min="3867" max="3867" width="10.140625" style="445" customWidth="1"/>
    <col min="3868" max="4096" width="10.5703125" style="445"/>
    <col min="4097" max="4104" width="0" style="445" hidden="1" customWidth="1"/>
    <col min="4105" max="4107" width="3.7109375" style="445" customWidth="1"/>
    <col min="4108" max="4108" width="12.7109375" style="445" customWidth="1"/>
    <col min="4109" max="4109" width="47.42578125" style="445" customWidth="1"/>
    <col min="4110"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122" width="10.5703125" style="445"/>
    <col min="4123" max="4123" width="10.140625" style="445" customWidth="1"/>
    <col min="4124" max="4352" width="10.5703125" style="445"/>
    <col min="4353" max="4360" width="0" style="445" hidden="1" customWidth="1"/>
    <col min="4361" max="4363" width="3.7109375" style="445" customWidth="1"/>
    <col min="4364" max="4364" width="12.7109375" style="445" customWidth="1"/>
    <col min="4365" max="4365" width="47.42578125" style="445" customWidth="1"/>
    <col min="4366"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378" width="10.5703125" style="445"/>
    <col min="4379" max="4379" width="10.140625" style="445" customWidth="1"/>
    <col min="4380" max="4608" width="10.5703125" style="445"/>
    <col min="4609" max="4616" width="0" style="445" hidden="1" customWidth="1"/>
    <col min="4617" max="4619" width="3.7109375" style="445" customWidth="1"/>
    <col min="4620" max="4620" width="12.7109375" style="445" customWidth="1"/>
    <col min="4621" max="4621" width="47.42578125" style="445" customWidth="1"/>
    <col min="4622"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634" width="10.5703125" style="445"/>
    <col min="4635" max="4635" width="10.140625" style="445" customWidth="1"/>
    <col min="4636" max="4864" width="10.5703125" style="445"/>
    <col min="4865" max="4872" width="0" style="445" hidden="1" customWidth="1"/>
    <col min="4873" max="4875" width="3.7109375" style="445" customWidth="1"/>
    <col min="4876" max="4876" width="12.7109375" style="445" customWidth="1"/>
    <col min="4877" max="4877" width="47.42578125" style="445" customWidth="1"/>
    <col min="4878"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4890" width="10.5703125" style="445"/>
    <col min="4891" max="4891" width="10.140625" style="445" customWidth="1"/>
    <col min="4892" max="5120" width="10.5703125" style="445"/>
    <col min="5121" max="5128" width="0" style="445" hidden="1" customWidth="1"/>
    <col min="5129" max="5131" width="3.7109375" style="445" customWidth="1"/>
    <col min="5132" max="5132" width="12.7109375" style="445" customWidth="1"/>
    <col min="5133" max="5133" width="47.42578125" style="445" customWidth="1"/>
    <col min="5134"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146" width="10.5703125" style="445"/>
    <col min="5147" max="5147" width="10.140625" style="445" customWidth="1"/>
    <col min="5148" max="5376" width="10.5703125" style="445"/>
    <col min="5377" max="5384" width="0" style="445" hidden="1" customWidth="1"/>
    <col min="5385" max="5387" width="3.7109375" style="445" customWidth="1"/>
    <col min="5388" max="5388" width="12.7109375" style="445" customWidth="1"/>
    <col min="5389" max="5389" width="47.42578125" style="445" customWidth="1"/>
    <col min="5390"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402" width="10.5703125" style="445"/>
    <col min="5403" max="5403" width="10.140625" style="445" customWidth="1"/>
    <col min="5404" max="5632" width="10.5703125" style="445"/>
    <col min="5633" max="5640" width="0" style="445" hidden="1" customWidth="1"/>
    <col min="5641" max="5643" width="3.7109375" style="445" customWidth="1"/>
    <col min="5644" max="5644" width="12.7109375" style="445" customWidth="1"/>
    <col min="5645" max="5645" width="47.42578125" style="445" customWidth="1"/>
    <col min="5646"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658" width="10.5703125" style="445"/>
    <col min="5659" max="5659" width="10.140625" style="445" customWidth="1"/>
    <col min="5660" max="5888" width="10.5703125" style="445"/>
    <col min="5889" max="5896" width="0" style="445" hidden="1" customWidth="1"/>
    <col min="5897" max="5899" width="3.7109375" style="445" customWidth="1"/>
    <col min="5900" max="5900" width="12.7109375" style="445" customWidth="1"/>
    <col min="5901" max="5901" width="47.42578125" style="445" customWidth="1"/>
    <col min="5902"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5914" width="10.5703125" style="445"/>
    <col min="5915" max="5915" width="10.140625" style="445" customWidth="1"/>
    <col min="5916" max="6144" width="10.5703125" style="445"/>
    <col min="6145" max="6152" width="0" style="445" hidden="1" customWidth="1"/>
    <col min="6153" max="6155" width="3.7109375" style="445" customWidth="1"/>
    <col min="6156" max="6156" width="12.7109375" style="445" customWidth="1"/>
    <col min="6157" max="6157" width="47.42578125" style="445" customWidth="1"/>
    <col min="6158"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170" width="10.5703125" style="445"/>
    <col min="6171" max="6171" width="10.140625" style="445" customWidth="1"/>
    <col min="6172" max="6400" width="10.5703125" style="445"/>
    <col min="6401" max="6408" width="0" style="445" hidden="1" customWidth="1"/>
    <col min="6409" max="6411" width="3.7109375" style="445" customWidth="1"/>
    <col min="6412" max="6412" width="12.7109375" style="445" customWidth="1"/>
    <col min="6413" max="6413" width="47.42578125" style="445" customWidth="1"/>
    <col min="6414"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426" width="10.5703125" style="445"/>
    <col min="6427" max="6427" width="10.140625" style="445" customWidth="1"/>
    <col min="6428" max="6656" width="10.5703125" style="445"/>
    <col min="6657" max="6664" width="0" style="445" hidden="1" customWidth="1"/>
    <col min="6665" max="6667" width="3.7109375" style="445" customWidth="1"/>
    <col min="6668" max="6668" width="12.7109375" style="445" customWidth="1"/>
    <col min="6669" max="6669" width="47.42578125" style="445" customWidth="1"/>
    <col min="6670"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682" width="10.5703125" style="445"/>
    <col min="6683" max="6683" width="10.140625" style="445" customWidth="1"/>
    <col min="6684" max="6912" width="10.5703125" style="445"/>
    <col min="6913" max="6920" width="0" style="445" hidden="1" customWidth="1"/>
    <col min="6921" max="6923" width="3.7109375" style="445" customWidth="1"/>
    <col min="6924" max="6924" width="12.7109375" style="445" customWidth="1"/>
    <col min="6925" max="6925" width="47.42578125" style="445" customWidth="1"/>
    <col min="6926"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6938" width="10.5703125" style="445"/>
    <col min="6939" max="6939" width="10.140625" style="445" customWidth="1"/>
    <col min="6940" max="7168" width="10.5703125" style="445"/>
    <col min="7169" max="7176" width="0" style="445" hidden="1" customWidth="1"/>
    <col min="7177" max="7179" width="3.7109375" style="445" customWidth="1"/>
    <col min="7180" max="7180" width="12.7109375" style="445" customWidth="1"/>
    <col min="7181" max="7181" width="47.42578125" style="445" customWidth="1"/>
    <col min="7182"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194" width="10.5703125" style="445"/>
    <col min="7195" max="7195" width="10.140625" style="445" customWidth="1"/>
    <col min="7196" max="7424" width="10.5703125" style="445"/>
    <col min="7425" max="7432" width="0" style="445" hidden="1" customWidth="1"/>
    <col min="7433" max="7435" width="3.7109375" style="445" customWidth="1"/>
    <col min="7436" max="7436" width="12.7109375" style="445" customWidth="1"/>
    <col min="7437" max="7437" width="47.42578125" style="445" customWidth="1"/>
    <col min="7438"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450" width="10.5703125" style="445"/>
    <col min="7451" max="7451" width="10.140625" style="445" customWidth="1"/>
    <col min="7452" max="7680" width="10.5703125" style="445"/>
    <col min="7681" max="7688" width="0" style="445" hidden="1" customWidth="1"/>
    <col min="7689" max="7691" width="3.7109375" style="445" customWidth="1"/>
    <col min="7692" max="7692" width="12.7109375" style="445" customWidth="1"/>
    <col min="7693" max="7693" width="47.42578125" style="445" customWidth="1"/>
    <col min="7694"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706" width="10.5703125" style="445"/>
    <col min="7707" max="7707" width="10.140625" style="445" customWidth="1"/>
    <col min="7708" max="7936" width="10.5703125" style="445"/>
    <col min="7937" max="7944" width="0" style="445" hidden="1" customWidth="1"/>
    <col min="7945" max="7947" width="3.7109375" style="445" customWidth="1"/>
    <col min="7948" max="7948" width="12.7109375" style="445" customWidth="1"/>
    <col min="7949" max="7949" width="47.42578125" style="445" customWidth="1"/>
    <col min="7950"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7962" width="10.5703125" style="445"/>
    <col min="7963" max="7963" width="10.140625" style="445" customWidth="1"/>
    <col min="7964" max="8192" width="10.5703125" style="445"/>
    <col min="8193" max="8200" width="0" style="445" hidden="1" customWidth="1"/>
    <col min="8201" max="8203" width="3.7109375" style="445" customWidth="1"/>
    <col min="8204" max="8204" width="12.7109375" style="445" customWidth="1"/>
    <col min="8205" max="8205" width="47.42578125" style="445" customWidth="1"/>
    <col min="8206"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218" width="10.5703125" style="445"/>
    <col min="8219" max="8219" width="10.140625" style="445" customWidth="1"/>
    <col min="8220" max="8448" width="10.5703125" style="445"/>
    <col min="8449" max="8456" width="0" style="445" hidden="1" customWidth="1"/>
    <col min="8457" max="8459" width="3.7109375" style="445" customWidth="1"/>
    <col min="8460" max="8460" width="12.7109375" style="445" customWidth="1"/>
    <col min="8461" max="8461" width="47.42578125" style="445" customWidth="1"/>
    <col min="8462"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474" width="10.5703125" style="445"/>
    <col min="8475" max="8475" width="10.140625" style="445" customWidth="1"/>
    <col min="8476" max="8704" width="10.5703125" style="445"/>
    <col min="8705" max="8712" width="0" style="445" hidden="1" customWidth="1"/>
    <col min="8713" max="8715" width="3.7109375" style="445" customWidth="1"/>
    <col min="8716" max="8716" width="12.7109375" style="445" customWidth="1"/>
    <col min="8717" max="8717" width="47.42578125" style="445" customWidth="1"/>
    <col min="8718"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730" width="10.5703125" style="445"/>
    <col min="8731" max="8731" width="10.140625" style="445" customWidth="1"/>
    <col min="8732" max="8960" width="10.5703125" style="445"/>
    <col min="8961" max="8968" width="0" style="445" hidden="1" customWidth="1"/>
    <col min="8969" max="8971" width="3.7109375" style="445" customWidth="1"/>
    <col min="8972" max="8972" width="12.7109375" style="445" customWidth="1"/>
    <col min="8973" max="8973" width="47.42578125" style="445" customWidth="1"/>
    <col min="8974"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8986" width="10.5703125" style="445"/>
    <col min="8987" max="8987" width="10.140625" style="445" customWidth="1"/>
    <col min="8988" max="9216" width="10.5703125" style="445"/>
    <col min="9217" max="9224" width="0" style="445" hidden="1" customWidth="1"/>
    <col min="9225" max="9227" width="3.7109375" style="445" customWidth="1"/>
    <col min="9228" max="9228" width="12.7109375" style="445" customWidth="1"/>
    <col min="9229" max="9229" width="47.42578125" style="445" customWidth="1"/>
    <col min="9230"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242" width="10.5703125" style="445"/>
    <col min="9243" max="9243" width="10.140625" style="445" customWidth="1"/>
    <col min="9244" max="9472" width="10.5703125" style="445"/>
    <col min="9473" max="9480" width="0" style="445" hidden="1" customWidth="1"/>
    <col min="9481" max="9483" width="3.7109375" style="445" customWidth="1"/>
    <col min="9484" max="9484" width="12.7109375" style="445" customWidth="1"/>
    <col min="9485" max="9485" width="47.42578125" style="445" customWidth="1"/>
    <col min="9486"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498" width="10.5703125" style="445"/>
    <col min="9499" max="9499" width="10.140625" style="445" customWidth="1"/>
    <col min="9500" max="9728" width="10.5703125" style="445"/>
    <col min="9729" max="9736" width="0" style="445" hidden="1" customWidth="1"/>
    <col min="9737" max="9739" width="3.7109375" style="445" customWidth="1"/>
    <col min="9740" max="9740" width="12.7109375" style="445" customWidth="1"/>
    <col min="9741" max="9741" width="47.42578125" style="445" customWidth="1"/>
    <col min="9742"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754" width="10.5703125" style="445"/>
    <col min="9755" max="9755" width="10.140625" style="445" customWidth="1"/>
    <col min="9756" max="9984" width="10.5703125" style="445"/>
    <col min="9985" max="9992" width="0" style="445" hidden="1" customWidth="1"/>
    <col min="9993" max="9995" width="3.7109375" style="445" customWidth="1"/>
    <col min="9996" max="9996" width="12.7109375" style="445" customWidth="1"/>
    <col min="9997" max="9997" width="47.42578125" style="445" customWidth="1"/>
    <col min="9998"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010" width="10.5703125" style="445"/>
    <col min="10011" max="10011" width="10.140625" style="445" customWidth="1"/>
    <col min="10012" max="10240" width="10.5703125" style="445"/>
    <col min="10241" max="10248" width="0" style="445" hidden="1" customWidth="1"/>
    <col min="10249" max="10251" width="3.7109375" style="445" customWidth="1"/>
    <col min="10252" max="10252" width="12.7109375" style="445" customWidth="1"/>
    <col min="10253" max="10253" width="47.42578125" style="445" customWidth="1"/>
    <col min="10254"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266" width="10.5703125" style="445"/>
    <col min="10267" max="10267" width="10.140625" style="445" customWidth="1"/>
    <col min="10268" max="10496" width="10.5703125" style="445"/>
    <col min="10497" max="10504" width="0" style="445" hidden="1" customWidth="1"/>
    <col min="10505" max="10507" width="3.7109375" style="445" customWidth="1"/>
    <col min="10508" max="10508" width="12.7109375" style="445" customWidth="1"/>
    <col min="10509" max="10509" width="47.42578125" style="445" customWidth="1"/>
    <col min="10510"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522" width="10.5703125" style="445"/>
    <col min="10523" max="10523" width="10.140625" style="445" customWidth="1"/>
    <col min="10524" max="10752" width="10.5703125" style="445"/>
    <col min="10753" max="10760" width="0" style="445" hidden="1" customWidth="1"/>
    <col min="10761" max="10763" width="3.7109375" style="445" customWidth="1"/>
    <col min="10764" max="10764" width="12.7109375" style="445" customWidth="1"/>
    <col min="10765" max="10765" width="47.42578125" style="445" customWidth="1"/>
    <col min="10766"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0778" width="10.5703125" style="445"/>
    <col min="10779" max="10779" width="10.140625" style="445" customWidth="1"/>
    <col min="10780" max="11008" width="10.5703125" style="445"/>
    <col min="11009" max="11016" width="0" style="445" hidden="1" customWidth="1"/>
    <col min="11017" max="11019" width="3.7109375" style="445" customWidth="1"/>
    <col min="11020" max="11020" width="12.7109375" style="445" customWidth="1"/>
    <col min="11021" max="11021" width="47.42578125" style="445" customWidth="1"/>
    <col min="11022"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034" width="10.5703125" style="445"/>
    <col min="11035" max="11035" width="10.140625" style="445" customWidth="1"/>
    <col min="11036" max="11264" width="10.5703125" style="445"/>
    <col min="11265" max="11272" width="0" style="445" hidden="1" customWidth="1"/>
    <col min="11273" max="11275" width="3.7109375" style="445" customWidth="1"/>
    <col min="11276" max="11276" width="12.7109375" style="445" customWidth="1"/>
    <col min="11277" max="11277" width="47.42578125" style="445" customWidth="1"/>
    <col min="11278"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290" width="10.5703125" style="445"/>
    <col min="11291" max="11291" width="10.140625" style="445" customWidth="1"/>
    <col min="11292" max="11520" width="10.5703125" style="445"/>
    <col min="11521" max="11528" width="0" style="445" hidden="1" customWidth="1"/>
    <col min="11529" max="11531" width="3.7109375" style="445" customWidth="1"/>
    <col min="11532" max="11532" width="12.7109375" style="445" customWidth="1"/>
    <col min="11533" max="11533" width="47.42578125" style="445" customWidth="1"/>
    <col min="11534"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546" width="10.5703125" style="445"/>
    <col min="11547" max="11547" width="10.140625" style="445" customWidth="1"/>
    <col min="11548" max="11776" width="10.5703125" style="445"/>
    <col min="11777" max="11784" width="0" style="445" hidden="1" customWidth="1"/>
    <col min="11785" max="11787" width="3.7109375" style="445" customWidth="1"/>
    <col min="11788" max="11788" width="12.7109375" style="445" customWidth="1"/>
    <col min="11789" max="11789" width="47.42578125" style="445" customWidth="1"/>
    <col min="11790"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1802" width="10.5703125" style="445"/>
    <col min="11803" max="11803" width="10.140625" style="445" customWidth="1"/>
    <col min="11804" max="12032" width="10.5703125" style="445"/>
    <col min="12033" max="12040" width="0" style="445" hidden="1" customWidth="1"/>
    <col min="12041" max="12043" width="3.7109375" style="445" customWidth="1"/>
    <col min="12044" max="12044" width="12.7109375" style="445" customWidth="1"/>
    <col min="12045" max="12045" width="47.42578125" style="445" customWidth="1"/>
    <col min="12046"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058" width="10.5703125" style="445"/>
    <col min="12059" max="12059" width="10.140625" style="445" customWidth="1"/>
    <col min="12060" max="12288" width="10.5703125" style="445"/>
    <col min="12289" max="12296" width="0" style="445" hidden="1" customWidth="1"/>
    <col min="12297" max="12299" width="3.7109375" style="445" customWidth="1"/>
    <col min="12300" max="12300" width="12.7109375" style="445" customWidth="1"/>
    <col min="12301" max="12301" width="47.42578125" style="445" customWidth="1"/>
    <col min="12302"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314" width="10.5703125" style="445"/>
    <col min="12315" max="12315" width="10.140625" style="445" customWidth="1"/>
    <col min="12316" max="12544" width="10.5703125" style="445"/>
    <col min="12545" max="12552" width="0" style="445" hidden="1" customWidth="1"/>
    <col min="12553" max="12555" width="3.7109375" style="445" customWidth="1"/>
    <col min="12556" max="12556" width="12.7109375" style="445" customWidth="1"/>
    <col min="12557" max="12557" width="47.42578125" style="445" customWidth="1"/>
    <col min="12558"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570" width="10.5703125" style="445"/>
    <col min="12571" max="12571" width="10.140625" style="445" customWidth="1"/>
    <col min="12572" max="12800" width="10.5703125" style="445"/>
    <col min="12801" max="12808" width="0" style="445" hidden="1" customWidth="1"/>
    <col min="12809" max="12811" width="3.7109375" style="445" customWidth="1"/>
    <col min="12812" max="12812" width="12.7109375" style="445" customWidth="1"/>
    <col min="12813" max="12813" width="47.42578125" style="445" customWidth="1"/>
    <col min="12814"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2826" width="10.5703125" style="445"/>
    <col min="12827" max="12827" width="10.140625" style="445" customWidth="1"/>
    <col min="12828" max="13056" width="10.5703125" style="445"/>
    <col min="13057" max="13064" width="0" style="445" hidden="1" customWidth="1"/>
    <col min="13065" max="13067" width="3.7109375" style="445" customWidth="1"/>
    <col min="13068" max="13068" width="12.7109375" style="445" customWidth="1"/>
    <col min="13069" max="13069" width="47.42578125" style="445" customWidth="1"/>
    <col min="13070"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082" width="10.5703125" style="445"/>
    <col min="13083" max="13083" width="10.140625" style="445" customWidth="1"/>
    <col min="13084" max="13312" width="10.5703125" style="445"/>
    <col min="13313" max="13320" width="0" style="445" hidden="1" customWidth="1"/>
    <col min="13321" max="13323" width="3.7109375" style="445" customWidth="1"/>
    <col min="13324" max="13324" width="12.7109375" style="445" customWidth="1"/>
    <col min="13325" max="13325" width="47.42578125" style="445" customWidth="1"/>
    <col min="13326"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338" width="10.5703125" style="445"/>
    <col min="13339" max="13339" width="10.140625" style="445" customWidth="1"/>
    <col min="13340" max="13568" width="10.5703125" style="445"/>
    <col min="13569" max="13576" width="0" style="445" hidden="1" customWidth="1"/>
    <col min="13577" max="13579" width="3.7109375" style="445" customWidth="1"/>
    <col min="13580" max="13580" width="12.7109375" style="445" customWidth="1"/>
    <col min="13581" max="13581" width="47.42578125" style="445" customWidth="1"/>
    <col min="13582"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594" width="10.5703125" style="445"/>
    <col min="13595" max="13595" width="10.140625" style="445" customWidth="1"/>
    <col min="13596" max="13824" width="10.5703125" style="445"/>
    <col min="13825" max="13832" width="0" style="445" hidden="1" customWidth="1"/>
    <col min="13833" max="13835" width="3.7109375" style="445" customWidth="1"/>
    <col min="13836" max="13836" width="12.7109375" style="445" customWidth="1"/>
    <col min="13837" max="13837" width="47.42578125" style="445" customWidth="1"/>
    <col min="13838"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3850" width="10.5703125" style="445"/>
    <col min="13851" max="13851" width="10.140625" style="445" customWidth="1"/>
    <col min="13852" max="14080" width="10.5703125" style="445"/>
    <col min="14081" max="14088" width="0" style="445" hidden="1" customWidth="1"/>
    <col min="14089" max="14091" width="3.7109375" style="445" customWidth="1"/>
    <col min="14092" max="14092" width="12.7109375" style="445" customWidth="1"/>
    <col min="14093" max="14093" width="47.42578125" style="445" customWidth="1"/>
    <col min="14094"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106" width="10.5703125" style="445"/>
    <col min="14107" max="14107" width="10.140625" style="445" customWidth="1"/>
    <col min="14108" max="14336" width="10.5703125" style="445"/>
    <col min="14337" max="14344" width="0" style="445" hidden="1" customWidth="1"/>
    <col min="14345" max="14347" width="3.7109375" style="445" customWidth="1"/>
    <col min="14348" max="14348" width="12.7109375" style="445" customWidth="1"/>
    <col min="14349" max="14349" width="47.42578125" style="445" customWidth="1"/>
    <col min="14350"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362" width="10.5703125" style="445"/>
    <col min="14363" max="14363" width="10.140625" style="445" customWidth="1"/>
    <col min="14364" max="14592" width="10.5703125" style="445"/>
    <col min="14593" max="14600" width="0" style="445" hidden="1" customWidth="1"/>
    <col min="14601" max="14603" width="3.7109375" style="445" customWidth="1"/>
    <col min="14604" max="14604" width="12.7109375" style="445" customWidth="1"/>
    <col min="14605" max="14605" width="47.42578125" style="445" customWidth="1"/>
    <col min="14606"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618" width="10.5703125" style="445"/>
    <col min="14619" max="14619" width="10.140625" style="445" customWidth="1"/>
    <col min="14620" max="14848" width="10.5703125" style="445"/>
    <col min="14849" max="14856" width="0" style="445" hidden="1" customWidth="1"/>
    <col min="14857" max="14859" width="3.7109375" style="445" customWidth="1"/>
    <col min="14860" max="14860" width="12.7109375" style="445" customWidth="1"/>
    <col min="14861" max="14861" width="47.42578125" style="445" customWidth="1"/>
    <col min="14862"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4874" width="10.5703125" style="445"/>
    <col min="14875" max="14875" width="10.140625" style="445" customWidth="1"/>
    <col min="14876" max="15104" width="10.5703125" style="445"/>
    <col min="15105" max="15112" width="0" style="445" hidden="1" customWidth="1"/>
    <col min="15113" max="15115" width="3.7109375" style="445" customWidth="1"/>
    <col min="15116" max="15116" width="12.7109375" style="445" customWidth="1"/>
    <col min="15117" max="15117" width="47.42578125" style="445" customWidth="1"/>
    <col min="15118"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130" width="10.5703125" style="445"/>
    <col min="15131" max="15131" width="10.140625" style="445" customWidth="1"/>
    <col min="15132" max="15360" width="10.5703125" style="445"/>
    <col min="15361" max="15368" width="0" style="445" hidden="1" customWidth="1"/>
    <col min="15369" max="15371" width="3.7109375" style="445" customWidth="1"/>
    <col min="15372" max="15372" width="12.7109375" style="445" customWidth="1"/>
    <col min="15373" max="15373" width="47.42578125" style="445" customWidth="1"/>
    <col min="15374"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386" width="10.5703125" style="445"/>
    <col min="15387" max="15387" width="10.140625" style="445" customWidth="1"/>
    <col min="15388" max="15616" width="10.5703125" style="445"/>
    <col min="15617" max="15624" width="0" style="445" hidden="1" customWidth="1"/>
    <col min="15625" max="15627" width="3.7109375" style="445" customWidth="1"/>
    <col min="15628" max="15628" width="12.7109375" style="445" customWidth="1"/>
    <col min="15629" max="15629" width="47.42578125" style="445" customWidth="1"/>
    <col min="15630"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642" width="10.5703125" style="445"/>
    <col min="15643" max="15643" width="10.140625" style="445" customWidth="1"/>
    <col min="15644" max="15872" width="10.5703125" style="445"/>
    <col min="15873" max="15880" width="0" style="445" hidden="1" customWidth="1"/>
    <col min="15881" max="15883" width="3.7109375" style="445" customWidth="1"/>
    <col min="15884" max="15884" width="12.7109375" style="445" customWidth="1"/>
    <col min="15885" max="15885" width="47.42578125" style="445" customWidth="1"/>
    <col min="15886"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5898" width="10.5703125" style="445"/>
    <col min="15899" max="15899" width="10.140625" style="445" customWidth="1"/>
    <col min="15900" max="16128" width="10.5703125" style="445"/>
    <col min="16129" max="16136" width="0" style="445" hidden="1" customWidth="1"/>
    <col min="16137" max="16139" width="3.7109375" style="445" customWidth="1"/>
    <col min="16140" max="16140" width="12.7109375" style="445" customWidth="1"/>
    <col min="16141" max="16141" width="47.42578125" style="445" customWidth="1"/>
    <col min="16142"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154" width="10.5703125" style="445"/>
    <col min="16155" max="16155" width="10.140625" style="445" customWidth="1"/>
    <col min="16156" max="16384" width="10.5703125" style="445"/>
  </cols>
  <sheetData>
    <row r="1" spans="1:34" hidden="1"/>
    <row r="2" spans="1:34" hidden="1"/>
    <row r="3" spans="1:34" hidden="1"/>
    <row r="4" spans="1:34" ht="3" customHeight="1">
      <c r="J4" s="450"/>
      <c r="K4" s="450"/>
      <c r="L4" s="446"/>
      <c r="M4" s="446"/>
      <c r="N4" s="446"/>
      <c r="O4" s="453"/>
      <c r="P4" s="453"/>
      <c r="Q4" s="453"/>
      <c r="R4" s="453"/>
      <c r="S4" s="453"/>
      <c r="T4" s="453"/>
      <c r="U4" s="446"/>
    </row>
    <row r="5" spans="1:34" ht="22.5" customHeight="1">
      <c r="J5" s="450"/>
      <c r="K5" s="450"/>
      <c r="L5" s="1310" t="s">
        <v>613</v>
      </c>
      <c r="M5" s="1310"/>
      <c r="N5" s="1310"/>
      <c r="O5" s="1310"/>
      <c r="P5" s="1310"/>
      <c r="Q5" s="1310"/>
      <c r="R5" s="1310"/>
      <c r="S5" s="1310"/>
      <c r="T5" s="1310"/>
      <c r="U5" s="465"/>
    </row>
    <row r="6" spans="1:34" ht="3" customHeight="1">
      <c r="J6" s="450"/>
      <c r="K6" s="450"/>
      <c r="L6" s="446"/>
      <c r="M6" s="446"/>
      <c r="N6" s="446"/>
      <c r="O6" s="449"/>
      <c r="P6" s="449"/>
      <c r="Q6" s="449"/>
      <c r="R6" s="449"/>
      <c r="S6" s="449"/>
      <c r="T6" s="449"/>
      <c r="U6" s="446"/>
    </row>
    <row r="7" spans="1:34"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4" s="460" customFormat="1" ht="18.75">
      <c r="G8" s="459"/>
      <c r="H8" s="459"/>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633"/>
      <c r="X8" s="473"/>
      <c r="Y8" s="473"/>
      <c r="Z8" s="473"/>
      <c r="AA8" s="473"/>
      <c r="AB8" s="473"/>
      <c r="AC8" s="473"/>
      <c r="AD8" s="473"/>
      <c r="AE8" s="473"/>
      <c r="AF8" s="473"/>
      <c r="AG8" s="473"/>
      <c r="AH8" s="473"/>
    </row>
    <row r="9" spans="1:34" s="460" customFormat="1" ht="18.75">
      <c r="G9" s="459"/>
      <c r="H9" s="459"/>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633"/>
      <c r="X9" s="473"/>
      <c r="Y9" s="473"/>
      <c r="Z9" s="473"/>
      <c r="AA9" s="473"/>
      <c r="AB9" s="473"/>
      <c r="AC9" s="473"/>
      <c r="AD9" s="473"/>
      <c r="AE9" s="473"/>
      <c r="AF9" s="473"/>
      <c r="AG9" s="473"/>
      <c r="AH9" s="473"/>
    </row>
    <row r="10" spans="1:34"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4" s="460" customFormat="1" ht="11.25" hidden="1">
      <c r="G11" s="459"/>
      <c r="H11" s="459"/>
      <c r="L11" s="1311"/>
      <c r="M11" s="1311"/>
      <c r="N11" s="457"/>
      <c r="O11" s="1331"/>
      <c r="P11" s="1331"/>
      <c r="Q11" s="1331"/>
      <c r="R11" s="1331"/>
      <c r="S11" s="1331"/>
      <c r="T11" s="1331"/>
      <c r="U11" s="471" t="s">
        <v>370</v>
      </c>
      <c r="X11" s="473"/>
      <c r="Y11" s="473"/>
      <c r="Z11" s="473"/>
      <c r="AA11" s="473"/>
      <c r="AB11" s="473"/>
      <c r="AC11" s="473"/>
      <c r="AD11" s="473"/>
      <c r="AE11" s="473"/>
      <c r="AF11" s="473"/>
      <c r="AG11" s="473"/>
      <c r="AH11" s="473"/>
    </row>
    <row r="12" spans="1:34">
      <c r="J12" s="450"/>
      <c r="K12" s="450"/>
      <c r="L12" s="446"/>
      <c r="M12" s="446"/>
      <c r="N12" s="446"/>
      <c r="O12" s="1329"/>
      <c r="P12" s="1329"/>
      <c r="Q12" s="1329"/>
      <c r="R12" s="1329"/>
      <c r="S12" s="1329"/>
      <c r="T12" s="1329"/>
      <c r="U12" s="1329"/>
    </row>
    <row r="13" spans="1:34">
      <c r="J13" s="450"/>
      <c r="K13" s="450"/>
      <c r="L13" s="1224" t="s">
        <v>444</v>
      </c>
      <c r="M13" s="1224"/>
      <c r="N13" s="1224"/>
      <c r="O13" s="1224"/>
      <c r="P13" s="1224"/>
      <c r="Q13" s="1224"/>
      <c r="R13" s="1224"/>
      <c r="S13" s="1224"/>
      <c r="T13" s="1224"/>
      <c r="U13" s="1224"/>
      <c r="V13" s="1224"/>
      <c r="W13" s="1224" t="s">
        <v>445</v>
      </c>
    </row>
    <row r="14" spans="1:34" ht="14.25" customHeight="1">
      <c r="J14" s="450"/>
      <c r="K14" s="450"/>
      <c r="L14" s="1296" t="s">
        <v>90</v>
      </c>
      <c r="M14" s="1296" t="s">
        <v>599</v>
      </c>
      <c r="N14" s="489"/>
      <c r="O14" s="1297" t="s">
        <v>601</v>
      </c>
      <c r="P14" s="1298"/>
      <c r="Q14" s="1298"/>
      <c r="R14" s="1298"/>
      <c r="S14" s="1298"/>
      <c r="T14" s="1299"/>
      <c r="U14" s="1307" t="s">
        <v>338</v>
      </c>
      <c r="V14" s="1293" t="s">
        <v>273</v>
      </c>
      <c r="W14" s="1224"/>
    </row>
    <row r="15" spans="1:34" s="491" customFormat="1" ht="14.25" customHeight="1">
      <c r="G15" s="499"/>
      <c r="H15" s="499"/>
      <c r="I15" s="499"/>
      <c r="J15" s="497"/>
      <c r="K15" s="497"/>
      <c r="L15" s="1296"/>
      <c r="M15" s="1296"/>
      <c r="N15" s="489"/>
      <c r="O15" s="1302" t="s">
        <v>575</v>
      </c>
      <c r="P15" s="1300" t="s">
        <v>269</v>
      </c>
      <c r="Q15" s="1301"/>
      <c r="R15" s="1305" t="s">
        <v>612</v>
      </c>
      <c r="S15" s="1305"/>
      <c r="T15" s="1306"/>
      <c r="U15" s="1308"/>
      <c r="V15" s="1294"/>
      <c r="W15" s="1224"/>
      <c r="X15" s="552"/>
      <c r="Y15" s="552"/>
      <c r="Z15" s="552"/>
      <c r="AA15" s="552"/>
      <c r="AB15" s="552"/>
      <c r="AC15" s="552"/>
      <c r="AD15" s="552"/>
      <c r="AE15" s="552"/>
      <c r="AF15" s="552"/>
      <c r="AG15" s="552"/>
      <c r="AH15" s="552"/>
    </row>
    <row r="16" spans="1:34" ht="33.75">
      <c r="J16" s="450"/>
      <c r="K16" s="450"/>
      <c r="L16" s="1296"/>
      <c r="M16" s="1296"/>
      <c r="N16" s="488"/>
      <c r="O16" s="1303"/>
      <c r="P16" s="503" t="s">
        <v>667</v>
      </c>
      <c r="Q16" s="503" t="s">
        <v>668</v>
      </c>
      <c r="R16" s="504" t="s">
        <v>272</v>
      </c>
      <c r="S16" s="1291" t="s">
        <v>271</v>
      </c>
      <c r="T16" s="1292"/>
      <c r="U16" s="1309"/>
      <c r="V16" s="1295"/>
      <c r="W16" s="1224"/>
    </row>
    <row r="17" spans="1:34">
      <c r="J17" s="450"/>
      <c r="K17" s="458">
        <v>1</v>
      </c>
      <c r="L17" s="447" t="s">
        <v>91</v>
      </c>
      <c r="M17" s="447" t="s">
        <v>47</v>
      </c>
      <c r="N17" s="464" t="s">
        <v>47</v>
      </c>
      <c r="O17" s="456">
        <f ca="1">OFFSET(O17,0,-1)+1</f>
        <v>3</v>
      </c>
      <c r="P17" s="456">
        <f ca="1">OFFSET(P17,0,-1)+1</f>
        <v>4</v>
      </c>
      <c r="Q17" s="456">
        <f ca="1">OFFSET(Q17,0,-1)+1</f>
        <v>5</v>
      </c>
      <c r="R17" s="456">
        <f ca="1">OFFSET(R17,0,-1)+1</f>
        <v>6</v>
      </c>
      <c r="S17" s="1312">
        <f ca="1">OFFSET(S17,0,-1)+1</f>
        <v>7</v>
      </c>
      <c r="T17" s="1312"/>
      <c r="U17" s="456">
        <f ca="1">OFFSET(U17,0,-2)+1</f>
        <v>8</v>
      </c>
      <c r="V17" s="463">
        <f ca="1">OFFSET(V17,0,-1)</f>
        <v>8</v>
      </c>
      <c r="W17" s="456">
        <f ca="1">OFFSET(W17,0,-1)+1</f>
        <v>9</v>
      </c>
    </row>
    <row r="18" spans="1:34" ht="27" customHeight="1">
      <c r="A18" s="1279">
        <v>1</v>
      </c>
      <c r="B18" s="886"/>
      <c r="C18" s="886"/>
      <c r="D18" s="886"/>
      <c r="E18" s="887"/>
      <c r="F18" s="888"/>
      <c r="G18" s="888"/>
      <c r="H18" s="888"/>
      <c r="I18" s="889"/>
      <c r="J18" s="884"/>
      <c r="K18" s="891"/>
      <c r="L18" s="560">
        <f>mergeValue(A18)</f>
        <v>1</v>
      </c>
      <c r="M18" s="608" t="s">
        <v>19</v>
      </c>
      <c r="N18" s="547"/>
      <c r="O18" s="1325" t="str">
        <f>IF('Перечень тарифов'!J30="","","" &amp; 'Перечень тарифов'!J30 &amp; "")</f>
        <v>одноставочный тариф на услуги по передаче тепловой энергии по сетям ПАО "ТГК-1"</v>
      </c>
      <c r="P18" s="1325"/>
      <c r="Q18" s="1325"/>
      <c r="R18" s="1325"/>
      <c r="S18" s="1325"/>
      <c r="T18" s="1325"/>
      <c r="U18" s="1325"/>
      <c r="V18" s="1325"/>
      <c r="W18" s="1123" t="s">
        <v>715</v>
      </c>
    </row>
    <row r="19" spans="1:34" ht="22.5">
      <c r="A19" s="1279"/>
      <c r="B19" s="1279">
        <v>1</v>
      </c>
      <c r="C19" s="886"/>
      <c r="D19" s="886"/>
      <c r="E19" s="888"/>
      <c r="F19" s="888"/>
      <c r="G19" s="888"/>
      <c r="H19" s="888"/>
      <c r="I19" s="883"/>
      <c r="J19" s="882"/>
      <c r="K19" s="885"/>
      <c r="L19" s="560" t="str">
        <f>mergeValue(A19) &amp;"."&amp; mergeValue(B19)</f>
        <v>1.1</v>
      </c>
      <c r="M19" s="514" t="s">
        <v>15</v>
      </c>
      <c r="N19" s="547"/>
      <c r="O19" s="1325" t="str">
        <f>IF('Перечень тарифов'!N30="","","" &amp; 'Перечень тарифов'!N30 &amp; "")</f>
        <v>город Апатиты, город Апатиты (47519000);</v>
      </c>
      <c r="P19" s="1325"/>
      <c r="Q19" s="1325"/>
      <c r="R19" s="1325"/>
      <c r="S19" s="1325"/>
      <c r="T19" s="1325"/>
      <c r="U19" s="1325"/>
      <c r="V19" s="1325"/>
      <c r="W19" s="1123" t="s">
        <v>458</v>
      </c>
    </row>
    <row r="20" spans="1:34" hidden="1">
      <c r="A20" s="1279"/>
      <c r="B20" s="1279"/>
      <c r="C20" s="1279">
        <v>1</v>
      </c>
      <c r="D20" s="886"/>
      <c r="E20" s="888"/>
      <c r="F20" s="888"/>
      <c r="G20" s="888"/>
      <c r="H20" s="888"/>
      <c r="I20" s="890"/>
      <c r="J20" s="882"/>
      <c r="K20" s="885"/>
      <c r="L20" s="560" t="str">
        <f>mergeValue(A20) &amp;"."&amp; mergeValue(B20)&amp;"."&amp; mergeValue(C20)</f>
        <v>1.1.1</v>
      </c>
      <c r="M20" s="515"/>
      <c r="N20" s="547"/>
      <c r="O20" s="1325"/>
      <c r="P20" s="1325"/>
      <c r="Q20" s="1325"/>
      <c r="R20" s="1325"/>
      <c r="S20" s="1325"/>
      <c r="T20" s="1325"/>
      <c r="U20" s="1325"/>
      <c r="V20" s="1325"/>
      <c r="W20" s="1123"/>
    </row>
    <row r="21" spans="1:34" hidden="1">
      <c r="A21" s="1279"/>
      <c r="B21" s="1279"/>
      <c r="C21" s="1279"/>
      <c r="D21" s="1279">
        <v>1</v>
      </c>
      <c r="E21" s="888"/>
      <c r="F21" s="888"/>
      <c r="G21" s="888"/>
      <c r="H21" s="888"/>
      <c r="I21" s="890"/>
      <c r="J21" s="882"/>
      <c r="K21" s="885"/>
      <c r="L21" s="560" t="str">
        <f>mergeValue(A21) &amp;"."&amp; mergeValue(B21)&amp;"."&amp; mergeValue(C21)&amp;"."&amp; mergeValue(D21)</f>
        <v>1.1.1.1</v>
      </c>
      <c r="M21" s="516"/>
      <c r="N21" s="547"/>
      <c r="O21" s="1325"/>
      <c r="P21" s="1325"/>
      <c r="Q21" s="1325"/>
      <c r="R21" s="1325"/>
      <c r="S21" s="1325"/>
      <c r="T21" s="1325"/>
      <c r="U21" s="1325"/>
      <c r="V21" s="1325"/>
      <c r="W21" s="1123"/>
    </row>
    <row r="22" spans="1:34" ht="11.25" hidden="1" customHeight="1">
      <c r="A22" s="1279"/>
      <c r="B22" s="1279"/>
      <c r="C22" s="1279"/>
      <c r="D22" s="1279"/>
      <c r="E22" s="1279">
        <v>1</v>
      </c>
      <c r="F22" s="888"/>
      <c r="G22" s="888"/>
      <c r="H22" s="886">
        <v>1</v>
      </c>
      <c r="I22" s="1279">
        <v>1</v>
      </c>
      <c r="J22" s="888"/>
      <c r="K22" s="893"/>
      <c r="L22" s="560"/>
      <c r="M22" s="522"/>
      <c r="N22" s="548"/>
      <c r="O22" s="598"/>
      <c r="P22" s="598"/>
      <c r="Q22" s="598"/>
      <c r="R22" s="598"/>
      <c r="S22" s="598"/>
      <c r="T22" s="598"/>
      <c r="U22" s="598"/>
      <c r="V22" s="476"/>
      <c r="W22" s="1084"/>
    </row>
    <row r="23" spans="1:34" ht="33.75">
      <c r="A23" s="1279"/>
      <c r="B23" s="1279"/>
      <c r="C23" s="1279"/>
      <c r="D23" s="1279"/>
      <c r="E23" s="1279"/>
      <c r="F23" s="1279">
        <v>1</v>
      </c>
      <c r="G23" s="886"/>
      <c r="H23" s="886"/>
      <c r="I23" s="1279"/>
      <c r="J23" s="1279">
        <v>1</v>
      </c>
      <c r="K23" s="894"/>
      <c r="L23" s="560" t="str">
        <f>mergeValue(A23) &amp;"."&amp; mergeValue(B23)&amp;"."&amp; mergeValue(C23)&amp;"."&amp; mergeValue(D23)&amp;"."&amp;  mergeValue(F23)</f>
        <v>1.1.1.1.1</v>
      </c>
      <c r="M23" s="523" t="s">
        <v>9</v>
      </c>
      <c r="N23" s="548"/>
      <c r="O23" s="1317" t="s">
        <v>3</v>
      </c>
      <c r="P23" s="1317"/>
      <c r="Q23" s="1317"/>
      <c r="R23" s="1317"/>
      <c r="S23" s="1317"/>
      <c r="T23" s="1317"/>
      <c r="U23" s="1317"/>
      <c r="V23" s="1317"/>
      <c r="W23" s="1123" t="s">
        <v>717</v>
      </c>
      <c r="Y23" s="472" t="str">
        <f>strCheckUnique(Z23:Z26)</f>
        <v/>
      </c>
      <c r="AA23" s="472"/>
    </row>
    <row r="24" spans="1:34" ht="99" customHeight="1">
      <c r="A24" s="1279"/>
      <c r="B24" s="1279"/>
      <c r="C24" s="1279"/>
      <c r="D24" s="1279"/>
      <c r="E24" s="1279"/>
      <c r="F24" s="1279"/>
      <c r="G24" s="886">
        <v>1</v>
      </c>
      <c r="H24" s="886"/>
      <c r="I24" s="1279"/>
      <c r="J24" s="1279"/>
      <c r="K24" s="894">
        <v>1</v>
      </c>
      <c r="L24" s="560" t="str">
        <f>mergeValue(A24) &amp;"."&amp; mergeValue(B24)&amp;"."&amp; mergeValue(C24)&amp;"."&amp; mergeValue(D24)&amp;"."&amp; mergeValue(F24)&amp;"."&amp; mergeValue(G24)</f>
        <v>1.1.1.1.1.1</v>
      </c>
      <c r="M24" s="1082" t="s">
        <v>602</v>
      </c>
      <c r="N24" s="553"/>
      <c r="O24" s="647">
        <v>392.91</v>
      </c>
      <c r="P24" s="530"/>
      <c r="Q24" s="1033"/>
      <c r="R24" s="1318" t="s">
        <v>845</v>
      </c>
      <c r="S24" s="1287" t="s">
        <v>82</v>
      </c>
      <c r="T24" s="1318" t="s">
        <v>846</v>
      </c>
      <c r="U24" s="1287" t="s">
        <v>83</v>
      </c>
      <c r="V24" s="545"/>
      <c r="W24" s="1288" t="s">
        <v>730</v>
      </c>
      <c r="X24" s="468" t="str">
        <f>strCheckDate(O25:V25)</f>
        <v/>
      </c>
      <c r="Y24" s="472"/>
      <c r="Z24" s="472" t="str">
        <f>IF(M24="","",M24 )</f>
        <v>вода</v>
      </c>
      <c r="AA24" s="472"/>
      <c r="AB24" s="472"/>
      <c r="AC24" s="472"/>
    </row>
    <row r="25" spans="1:34" ht="11.25" hidden="1">
      <c r="A25" s="1279"/>
      <c r="B25" s="1279"/>
      <c r="C25" s="1279"/>
      <c r="D25" s="1279"/>
      <c r="E25" s="1279"/>
      <c r="F25" s="1279"/>
      <c r="G25" s="886"/>
      <c r="H25" s="886"/>
      <c r="I25" s="1279"/>
      <c r="J25" s="1279"/>
      <c r="K25" s="894"/>
      <c r="L25" s="567"/>
      <c r="M25" s="613"/>
      <c r="N25" s="553"/>
      <c r="O25" s="530"/>
      <c r="P25" s="530"/>
      <c r="Q25" s="551" t="str">
        <f>R24 &amp; "-" &amp; T24</f>
        <v>01.01.2024-31.12.2024</v>
      </c>
      <c r="R25" s="1286"/>
      <c r="S25" s="1287"/>
      <c r="T25" s="1286"/>
      <c r="U25" s="1287"/>
      <c r="V25" s="545"/>
      <c r="W25" s="1289"/>
    </row>
    <row r="26" spans="1:34" s="444" customFormat="1" ht="15" customHeight="1">
      <c r="A26" s="1279"/>
      <c r="B26" s="1279"/>
      <c r="C26" s="1279"/>
      <c r="D26" s="1279"/>
      <c r="E26" s="1279"/>
      <c r="F26" s="1279"/>
      <c r="G26" s="888"/>
      <c r="H26" s="886"/>
      <c r="I26" s="1279"/>
      <c r="J26" s="1279"/>
      <c r="K26" s="893"/>
      <c r="L26" s="506"/>
      <c r="M26" s="524" t="s">
        <v>24</v>
      </c>
      <c r="N26" s="519"/>
      <c r="O26" s="513"/>
      <c r="P26" s="513"/>
      <c r="Q26" s="513"/>
      <c r="R26" s="540"/>
      <c r="S26" s="532"/>
      <c r="T26" s="531"/>
      <c r="U26" s="519"/>
      <c r="V26" s="528"/>
      <c r="W26" s="1290"/>
      <c r="X26" s="469"/>
      <c r="Y26" s="469"/>
      <c r="Z26" s="469"/>
      <c r="AA26" s="469"/>
      <c r="AB26" s="469"/>
      <c r="AC26" s="469"/>
      <c r="AD26" s="469"/>
      <c r="AE26" s="469"/>
      <c r="AF26" s="469"/>
      <c r="AG26" s="469"/>
      <c r="AH26" s="469"/>
    </row>
    <row r="27" spans="1:34" s="444" customFormat="1" ht="15" customHeight="1">
      <c r="A27" s="1279"/>
      <c r="B27" s="1279"/>
      <c r="C27" s="1279"/>
      <c r="D27" s="1279"/>
      <c r="E27" s="1279"/>
      <c r="F27" s="888"/>
      <c r="G27" s="888"/>
      <c r="H27" s="886"/>
      <c r="I27" s="1279"/>
      <c r="J27" s="888"/>
      <c r="K27" s="893"/>
      <c r="L27" s="506"/>
      <c r="M27" s="519" t="s">
        <v>10</v>
      </c>
      <c r="N27" s="518"/>
      <c r="O27" s="513"/>
      <c r="P27" s="513"/>
      <c r="Q27" s="513"/>
      <c r="R27" s="540"/>
      <c r="S27" s="532"/>
      <c r="T27" s="531"/>
      <c r="U27" s="518"/>
      <c r="V27" s="532"/>
      <c r="W27" s="528"/>
      <c r="X27" s="469"/>
      <c r="Y27" s="469"/>
      <c r="Z27" s="469"/>
      <c r="AA27" s="469"/>
      <c r="AB27" s="469"/>
      <c r="AC27" s="469"/>
      <c r="AD27" s="469"/>
      <c r="AE27" s="469"/>
      <c r="AF27" s="469"/>
      <c r="AG27" s="469"/>
      <c r="AH27" s="469"/>
    </row>
    <row r="28" spans="1:34" s="444" customFormat="1" ht="0.2" customHeight="1">
      <c r="A28" s="1279"/>
      <c r="B28" s="1279"/>
      <c r="C28" s="1279"/>
      <c r="D28" s="1279"/>
      <c r="E28" s="892"/>
      <c r="F28" s="888"/>
      <c r="G28" s="888"/>
      <c r="H28" s="888"/>
      <c r="I28" s="884"/>
      <c r="J28" s="881"/>
      <c r="K28" s="891"/>
      <c r="L28" s="506"/>
      <c r="M28" s="519"/>
      <c r="N28" s="517"/>
      <c r="O28" s="513"/>
      <c r="P28" s="513"/>
      <c r="Q28" s="513"/>
      <c r="R28" s="540"/>
      <c r="S28" s="532"/>
      <c r="T28" s="531"/>
      <c r="U28" s="517"/>
      <c r="V28" s="532"/>
      <c r="W28" s="528"/>
      <c r="X28" s="469"/>
      <c r="Y28" s="469"/>
      <c r="Z28" s="469"/>
      <c r="AA28" s="469"/>
      <c r="AB28" s="469"/>
      <c r="AC28" s="469"/>
      <c r="AD28" s="469"/>
      <c r="AE28" s="469"/>
      <c r="AF28" s="469"/>
      <c r="AG28" s="469"/>
      <c r="AH28" s="469"/>
    </row>
    <row r="29" spans="1:34" ht="3" customHeight="1">
      <c r="L29" s="454"/>
      <c r="M29" s="454"/>
      <c r="N29" s="454"/>
      <c r="O29" s="454"/>
      <c r="P29" s="454"/>
      <c r="Q29" s="454"/>
      <c r="R29" s="454"/>
      <c r="S29" s="454"/>
      <c r="T29" s="454"/>
      <c r="U29" s="454"/>
    </row>
    <row r="30" spans="1:34" ht="123.75" customHeight="1">
      <c r="L30" s="1">
        <v>1</v>
      </c>
      <c r="M30" s="1273" t="s">
        <v>731</v>
      </c>
      <c r="N30" s="1273"/>
      <c r="O30" s="1273"/>
      <c r="P30" s="1273"/>
      <c r="Q30" s="1273"/>
      <c r="R30" s="1273"/>
      <c r="S30" s="1273"/>
      <c r="T30" s="1273"/>
      <c r="U30" s="1273"/>
      <c r="V30" s="1273"/>
      <c r="W30" s="1273"/>
    </row>
  </sheetData>
  <sheetProtection password="FA9C" sheet="1" objects="1" scenarios="1" formatColumns="0" formatRows="0"/>
  <dataConsolidate leftLabels="1"/>
  <mergeCells count="39">
    <mergeCell ref="F23:F26"/>
    <mergeCell ref="J23:J26"/>
    <mergeCell ref="O23:V23"/>
    <mergeCell ref="R24:R25"/>
    <mergeCell ref="S24:S25"/>
    <mergeCell ref="L11:M11"/>
    <mergeCell ref="O11:T11"/>
    <mergeCell ref="O12:U12"/>
    <mergeCell ref="A18:A28"/>
    <mergeCell ref="O18:V18"/>
    <mergeCell ref="B19:B28"/>
    <mergeCell ref="O19:V19"/>
    <mergeCell ref="C20:C28"/>
    <mergeCell ref="S16:T16"/>
    <mergeCell ref="T24:T25"/>
    <mergeCell ref="U24:U25"/>
    <mergeCell ref="O20:V20"/>
    <mergeCell ref="D21:D28"/>
    <mergeCell ref="O21:V21"/>
    <mergeCell ref="E22:E27"/>
    <mergeCell ref="I22:I27"/>
    <mergeCell ref="L5:T5"/>
    <mergeCell ref="O9:T9"/>
    <mergeCell ref="O10:T10"/>
    <mergeCell ref="O7:T7"/>
    <mergeCell ref="O8:T8"/>
    <mergeCell ref="M30:W30"/>
    <mergeCell ref="W24:W26"/>
    <mergeCell ref="L13:V13"/>
    <mergeCell ref="L14:L16"/>
    <mergeCell ref="M14:M16"/>
    <mergeCell ref="O14:T14"/>
    <mergeCell ref="U14:U16"/>
    <mergeCell ref="V14:V16"/>
    <mergeCell ref="O15:O16"/>
    <mergeCell ref="P15:Q15"/>
    <mergeCell ref="R15:T15"/>
    <mergeCell ref="S17:T17"/>
    <mergeCell ref="W13:W16"/>
  </mergeCells>
  <dataValidations count="9">
    <dataValidation allowBlank="1" prompt="Для выбора выполните двойной щелчок левой клавиши мыши по соответствующей ячейке." sqref="WVT983062:WWE983068 JH26:JS28 TD26:TO28 ACZ26:ADK28 AMV26:ANG28 AWR26:AXC28 BGN26:BGY28 BQJ26:BQU28 CAF26:CAQ28 CKB26:CKM28 CTX26:CUI28 DDT26:DEE28 DNP26:DOA28 DXL26:DXW28 EHH26:EHS28 ERD26:ERO28 FAZ26:FBK28 FKV26:FLG28 FUR26:FVC28 GEN26:GEY28 GOJ26:GOU28 GYF26:GYQ28 HIB26:HIM28 HRX26:HSI28 IBT26:ICE28 ILP26:IMA28 IVL26:IVW28 JFH26:JFS28 JPD26:JPO28 JYZ26:JZK28 KIV26:KJG28 KSR26:KTC28 LCN26:LCY28 LMJ26:LMU28 LWF26:LWQ28 MGB26:MGM28 MPX26:MQI28 MZT26:NAE28 NJP26:NKA28 NTL26:NTW28 ODH26:ODS28 OND26:ONO28 OWZ26:OXK28 PGV26:PHG28 PQR26:PRC28 QAN26:QAY28 QKJ26:QKU28 QUF26:QUQ28 REB26:REM28 RNX26:ROI28 RXT26:RYE28 SHP26:SIA28 SRL26:SRW28 TBH26:TBS28 TLD26:TLO28 TUZ26:TVK28 UEV26:UFG28 UOR26:UPC28 UYN26:UYY28 VIJ26:VIU28 VSF26:VSQ28 WCB26:WCM28 WLX26:WMI28 WVT26:WWE28 L65558:W65564 JH65558:JS65564 TD65558:TO65564 ACZ65558:ADK65564 AMV65558:ANG65564 AWR65558:AXC65564 BGN65558:BGY65564 BQJ65558:BQU65564 CAF65558:CAQ65564 CKB65558:CKM65564 CTX65558:CUI65564 DDT65558:DEE65564 DNP65558:DOA65564 DXL65558:DXW65564 EHH65558:EHS65564 ERD65558:ERO65564 FAZ65558:FBK65564 FKV65558:FLG65564 FUR65558:FVC65564 GEN65558:GEY65564 GOJ65558:GOU65564 GYF65558:GYQ65564 HIB65558:HIM65564 HRX65558:HSI65564 IBT65558:ICE65564 ILP65558:IMA65564 IVL65558:IVW65564 JFH65558:JFS65564 JPD65558:JPO65564 JYZ65558:JZK65564 KIV65558:KJG65564 KSR65558:KTC65564 LCN65558:LCY65564 LMJ65558:LMU65564 LWF65558:LWQ65564 MGB65558:MGM65564 MPX65558:MQI65564 MZT65558:NAE65564 NJP65558:NKA65564 NTL65558:NTW65564 ODH65558:ODS65564 OND65558:ONO65564 OWZ65558:OXK65564 PGV65558:PHG65564 PQR65558:PRC65564 QAN65558:QAY65564 QKJ65558:QKU65564 QUF65558:QUQ65564 REB65558:REM65564 RNX65558:ROI65564 RXT65558:RYE65564 SHP65558:SIA65564 SRL65558:SRW65564 TBH65558:TBS65564 TLD65558:TLO65564 TUZ65558:TVK65564 UEV65558:UFG65564 UOR65558:UPC65564 UYN65558:UYY65564 VIJ65558:VIU65564 VSF65558:VSQ65564 WCB65558:WCM65564 WLX65558:WMI65564 WVT65558:WWE65564 L131094:W131100 JH131094:JS131100 TD131094:TO131100 ACZ131094:ADK131100 AMV131094:ANG131100 AWR131094:AXC131100 BGN131094:BGY131100 BQJ131094:BQU131100 CAF131094:CAQ131100 CKB131094:CKM131100 CTX131094:CUI131100 DDT131094:DEE131100 DNP131094:DOA131100 DXL131094:DXW131100 EHH131094:EHS131100 ERD131094:ERO131100 FAZ131094:FBK131100 FKV131094:FLG131100 FUR131094:FVC131100 GEN131094:GEY131100 GOJ131094:GOU131100 GYF131094:GYQ131100 HIB131094:HIM131100 HRX131094:HSI131100 IBT131094:ICE131100 ILP131094:IMA131100 IVL131094:IVW131100 JFH131094:JFS131100 JPD131094:JPO131100 JYZ131094:JZK131100 KIV131094:KJG131100 KSR131094:KTC131100 LCN131094:LCY131100 LMJ131094:LMU131100 LWF131094:LWQ131100 MGB131094:MGM131100 MPX131094:MQI131100 MZT131094:NAE131100 NJP131094:NKA131100 NTL131094:NTW131100 ODH131094:ODS131100 OND131094:ONO131100 OWZ131094:OXK131100 PGV131094:PHG131100 PQR131094:PRC131100 QAN131094:QAY131100 QKJ131094:QKU131100 QUF131094:QUQ131100 REB131094:REM131100 RNX131094:ROI131100 RXT131094:RYE131100 SHP131094:SIA131100 SRL131094:SRW131100 TBH131094:TBS131100 TLD131094:TLO131100 TUZ131094:TVK131100 UEV131094:UFG131100 UOR131094:UPC131100 UYN131094:UYY131100 VIJ131094:VIU131100 VSF131094:VSQ131100 WCB131094:WCM131100 WLX131094:WMI131100 WVT131094:WWE131100 L196630:W196636 JH196630:JS196636 TD196630:TO196636 ACZ196630:ADK196636 AMV196630:ANG196636 AWR196630:AXC196636 BGN196630:BGY196636 BQJ196630:BQU196636 CAF196630:CAQ196636 CKB196630:CKM196636 CTX196630:CUI196636 DDT196630:DEE196636 DNP196630:DOA196636 DXL196630:DXW196636 EHH196630:EHS196636 ERD196630:ERO196636 FAZ196630:FBK196636 FKV196630:FLG196636 FUR196630:FVC196636 GEN196630:GEY196636 GOJ196630:GOU196636 GYF196630:GYQ196636 HIB196630:HIM196636 HRX196630:HSI196636 IBT196630:ICE196636 ILP196630:IMA196636 IVL196630:IVW196636 JFH196630:JFS196636 JPD196630:JPO196636 JYZ196630:JZK196636 KIV196630:KJG196636 KSR196630:KTC196636 LCN196630:LCY196636 LMJ196630:LMU196636 LWF196630:LWQ196636 MGB196630:MGM196636 MPX196630:MQI196636 MZT196630:NAE196636 NJP196630:NKA196636 NTL196630:NTW196636 ODH196630:ODS196636 OND196630:ONO196636 OWZ196630:OXK196636 PGV196630:PHG196636 PQR196630:PRC196636 QAN196630:QAY196636 QKJ196630:QKU196636 QUF196630:QUQ196636 REB196630:REM196636 RNX196630:ROI196636 RXT196630:RYE196636 SHP196630:SIA196636 SRL196630:SRW196636 TBH196630:TBS196636 TLD196630:TLO196636 TUZ196630:TVK196636 UEV196630:UFG196636 UOR196630:UPC196636 UYN196630:UYY196636 VIJ196630:VIU196636 VSF196630:VSQ196636 WCB196630:WCM196636 WLX196630:WMI196636 WVT196630:WWE196636 L262166:W262172 JH262166:JS262172 TD262166:TO262172 ACZ262166:ADK262172 AMV262166:ANG262172 AWR262166:AXC262172 BGN262166:BGY262172 BQJ262166:BQU262172 CAF262166:CAQ262172 CKB262166:CKM262172 CTX262166:CUI262172 DDT262166:DEE262172 DNP262166:DOA262172 DXL262166:DXW262172 EHH262166:EHS262172 ERD262166:ERO262172 FAZ262166:FBK262172 FKV262166:FLG262172 FUR262166:FVC262172 GEN262166:GEY262172 GOJ262166:GOU262172 GYF262166:GYQ262172 HIB262166:HIM262172 HRX262166:HSI262172 IBT262166:ICE262172 ILP262166:IMA262172 IVL262166:IVW262172 JFH262166:JFS262172 JPD262166:JPO262172 JYZ262166:JZK262172 KIV262166:KJG262172 KSR262166:KTC262172 LCN262166:LCY262172 LMJ262166:LMU262172 LWF262166:LWQ262172 MGB262166:MGM262172 MPX262166:MQI262172 MZT262166:NAE262172 NJP262166:NKA262172 NTL262166:NTW262172 ODH262166:ODS262172 OND262166:ONO262172 OWZ262166:OXK262172 PGV262166:PHG262172 PQR262166:PRC262172 QAN262166:QAY262172 QKJ262166:QKU262172 QUF262166:QUQ262172 REB262166:REM262172 RNX262166:ROI262172 RXT262166:RYE262172 SHP262166:SIA262172 SRL262166:SRW262172 TBH262166:TBS262172 TLD262166:TLO262172 TUZ262166:TVK262172 UEV262166:UFG262172 UOR262166:UPC262172 UYN262166:UYY262172 VIJ262166:VIU262172 VSF262166:VSQ262172 WCB262166:WCM262172 WLX262166:WMI262172 WVT262166:WWE262172 L327702:W327708 JH327702:JS327708 TD327702:TO327708 ACZ327702:ADK327708 AMV327702:ANG327708 AWR327702:AXC327708 BGN327702:BGY327708 BQJ327702:BQU327708 CAF327702:CAQ327708 CKB327702:CKM327708 CTX327702:CUI327708 DDT327702:DEE327708 DNP327702:DOA327708 DXL327702:DXW327708 EHH327702:EHS327708 ERD327702:ERO327708 FAZ327702:FBK327708 FKV327702:FLG327708 FUR327702:FVC327708 GEN327702:GEY327708 GOJ327702:GOU327708 GYF327702:GYQ327708 HIB327702:HIM327708 HRX327702:HSI327708 IBT327702:ICE327708 ILP327702:IMA327708 IVL327702:IVW327708 JFH327702:JFS327708 JPD327702:JPO327708 JYZ327702:JZK327708 KIV327702:KJG327708 KSR327702:KTC327708 LCN327702:LCY327708 LMJ327702:LMU327708 LWF327702:LWQ327708 MGB327702:MGM327708 MPX327702:MQI327708 MZT327702:NAE327708 NJP327702:NKA327708 NTL327702:NTW327708 ODH327702:ODS327708 OND327702:ONO327708 OWZ327702:OXK327708 PGV327702:PHG327708 PQR327702:PRC327708 QAN327702:QAY327708 QKJ327702:QKU327708 QUF327702:QUQ327708 REB327702:REM327708 RNX327702:ROI327708 RXT327702:RYE327708 SHP327702:SIA327708 SRL327702:SRW327708 TBH327702:TBS327708 TLD327702:TLO327708 TUZ327702:TVK327708 UEV327702:UFG327708 UOR327702:UPC327708 UYN327702:UYY327708 VIJ327702:VIU327708 VSF327702:VSQ327708 WCB327702:WCM327708 WLX327702:WMI327708 WVT327702:WWE327708 L393238:W393244 JH393238:JS393244 TD393238:TO393244 ACZ393238:ADK393244 AMV393238:ANG393244 AWR393238:AXC393244 BGN393238:BGY393244 BQJ393238:BQU393244 CAF393238:CAQ393244 CKB393238:CKM393244 CTX393238:CUI393244 DDT393238:DEE393244 DNP393238:DOA393244 DXL393238:DXW393244 EHH393238:EHS393244 ERD393238:ERO393244 FAZ393238:FBK393244 FKV393238:FLG393244 FUR393238:FVC393244 GEN393238:GEY393244 GOJ393238:GOU393244 GYF393238:GYQ393244 HIB393238:HIM393244 HRX393238:HSI393244 IBT393238:ICE393244 ILP393238:IMA393244 IVL393238:IVW393244 JFH393238:JFS393244 JPD393238:JPO393244 JYZ393238:JZK393244 KIV393238:KJG393244 KSR393238:KTC393244 LCN393238:LCY393244 LMJ393238:LMU393244 LWF393238:LWQ393244 MGB393238:MGM393244 MPX393238:MQI393244 MZT393238:NAE393244 NJP393238:NKA393244 NTL393238:NTW393244 ODH393238:ODS393244 OND393238:ONO393244 OWZ393238:OXK393244 PGV393238:PHG393244 PQR393238:PRC393244 QAN393238:QAY393244 QKJ393238:QKU393244 QUF393238:QUQ393244 REB393238:REM393244 RNX393238:ROI393244 RXT393238:RYE393244 SHP393238:SIA393244 SRL393238:SRW393244 TBH393238:TBS393244 TLD393238:TLO393244 TUZ393238:TVK393244 UEV393238:UFG393244 UOR393238:UPC393244 UYN393238:UYY393244 VIJ393238:VIU393244 VSF393238:VSQ393244 WCB393238:WCM393244 WLX393238:WMI393244 WVT393238:WWE393244 L458774:W458780 JH458774:JS458780 TD458774:TO458780 ACZ458774:ADK458780 AMV458774:ANG458780 AWR458774:AXC458780 BGN458774:BGY458780 BQJ458774:BQU458780 CAF458774:CAQ458780 CKB458774:CKM458780 CTX458774:CUI458780 DDT458774:DEE458780 DNP458774:DOA458780 DXL458774:DXW458780 EHH458774:EHS458780 ERD458774:ERO458780 FAZ458774:FBK458780 FKV458774:FLG458780 FUR458774:FVC458780 GEN458774:GEY458780 GOJ458774:GOU458780 GYF458774:GYQ458780 HIB458774:HIM458780 HRX458774:HSI458780 IBT458774:ICE458780 ILP458774:IMA458780 IVL458774:IVW458780 JFH458774:JFS458780 JPD458774:JPO458780 JYZ458774:JZK458780 KIV458774:KJG458780 KSR458774:KTC458780 LCN458774:LCY458780 LMJ458774:LMU458780 LWF458774:LWQ458780 MGB458774:MGM458780 MPX458774:MQI458780 MZT458774:NAE458780 NJP458774:NKA458780 NTL458774:NTW458780 ODH458774:ODS458780 OND458774:ONO458780 OWZ458774:OXK458780 PGV458774:PHG458780 PQR458774:PRC458780 QAN458774:QAY458780 QKJ458774:QKU458780 QUF458774:QUQ458780 REB458774:REM458780 RNX458774:ROI458780 RXT458774:RYE458780 SHP458774:SIA458780 SRL458774:SRW458780 TBH458774:TBS458780 TLD458774:TLO458780 TUZ458774:TVK458780 UEV458774:UFG458780 UOR458774:UPC458780 UYN458774:UYY458780 VIJ458774:VIU458780 VSF458774:VSQ458780 WCB458774:WCM458780 WLX458774:WMI458780 WVT458774:WWE458780 L524310:W524316 JH524310:JS524316 TD524310:TO524316 ACZ524310:ADK524316 AMV524310:ANG524316 AWR524310:AXC524316 BGN524310:BGY524316 BQJ524310:BQU524316 CAF524310:CAQ524316 CKB524310:CKM524316 CTX524310:CUI524316 DDT524310:DEE524316 DNP524310:DOA524316 DXL524310:DXW524316 EHH524310:EHS524316 ERD524310:ERO524316 FAZ524310:FBK524316 FKV524310:FLG524316 FUR524310:FVC524316 GEN524310:GEY524316 GOJ524310:GOU524316 GYF524310:GYQ524316 HIB524310:HIM524316 HRX524310:HSI524316 IBT524310:ICE524316 ILP524310:IMA524316 IVL524310:IVW524316 JFH524310:JFS524316 JPD524310:JPO524316 JYZ524310:JZK524316 KIV524310:KJG524316 KSR524310:KTC524316 LCN524310:LCY524316 LMJ524310:LMU524316 LWF524310:LWQ524316 MGB524310:MGM524316 MPX524310:MQI524316 MZT524310:NAE524316 NJP524310:NKA524316 NTL524310:NTW524316 ODH524310:ODS524316 OND524310:ONO524316 OWZ524310:OXK524316 PGV524310:PHG524316 PQR524310:PRC524316 QAN524310:QAY524316 QKJ524310:QKU524316 QUF524310:QUQ524316 REB524310:REM524316 RNX524310:ROI524316 RXT524310:RYE524316 SHP524310:SIA524316 SRL524310:SRW524316 TBH524310:TBS524316 TLD524310:TLO524316 TUZ524310:TVK524316 UEV524310:UFG524316 UOR524310:UPC524316 UYN524310:UYY524316 VIJ524310:VIU524316 VSF524310:VSQ524316 WCB524310:WCM524316 WLX524310:WMI524316 WVT524310:WWE524316 L589846:W589852 JH589846:JS589852 TD589846:TO589852 ACZ589846:ADK589852 AMV589846:ANG589852 AWR589846:AXC589852 BGN589846:BGY589852 BQJ589846:BQU589852 CAF589846:CAQ589852 CKB589846:CKM589852 CTX589846:CUI589852 DDT589846:DEE589852 DNP589846:DOA589852 DXL589846:DXW589852 EHH589846:EHS589852 ERD589846:ERO589852 FAZ589846:FBK589852 FKV589846:FLG589852 FUR589846:FVC589852 GEN589846:GEY589852 GOJ589846:GOU589852 GYF589846:GYQ589852 HIB589846:HIM589852 HRX589846:HSI589852 IBT589846:ICE589852 ILP589846:IMA589852 IVL589846:IVW589852 JFH589846:JFS589852 JPD589846:JPO589852 JYZ589846:JZK589852 KIV589846:KJG589852 KSR589846:KTC589852 LCN589846:LCY589852 LMJ589846:LMU589852 LWF589846:LWQ589852 MGB589846:MGM589852 MPX589846:MQI589852 MZT589846:NAE589852 NJP589846:NKA589852 NTL589846:NTW589852 ODH589846:ODS589852 OND589846:ONO589852 OWZ589846:OXK589852 PGV589846:PHG589852 PQR589846:PRC589852 QAN589846:QAY589852 QKJ589846:QKU589852 QUF589846:QUQ589852 REB589846:REM589852 RNX589846:ROI589852 RXT589846:RYE589852 SHP589846:SIA589852 SRL589846:SRW589852 TBH589846:TBS589852 TLD589846:TLO589852 TUZ589846:TVK589852 UEV589846:UFG589852 UOR589846:UPC589852 UYN589846:UYY589852 VIJ589846:VIU589852 VSF589846:VSQ589852 WCB589846:WCM589852 WLX589846:WMI589852 WVT589846:WWE589852 L655382:W655388 JH655382:JS655388 TD655382:TO655388 ACZ655382:ADK655388 AMV655382:ANG655388 AWR655382:AXC655388 BGN655382:BGY655388 BQJ655382:BQU655388 CAF655382:CAQ655388 CKB655382:CKM655388 CTX655382:CUI655388 DDT655382:DEE655388 DNP655382:DOA655388 DXL655382:DXW655388 EHH655382:EHS655388 ERD655382:ERO655388 FAZ655382:FBK655388 FKV655382:FLG655388 FUR655382:FVC655388 GEN655382:GEY655388 GOJ655382:GOU655388 GYF655382:GYQ655388 HIB655382:HIM655388 HRX655382:HSI655388 IBT655382:ICE655388 ILP655382:IMA655388 IVL655382:IVW655388 JFH655382:JFS655388 JPD655382:JPO655388 JYZ655382:JZK655388 KIV655382:KJG655388 KSR655382:KTC655388 LCN655382:LCY655388 LMJ655382:LMU655388 LWF655382:LWQ655388 MGB655382:MGM655388 MPX655382:MQI655388 MZT655382:NAE655388 NJP655382:NKA655388 NTL655382:NTW655388 ODH655382:ODS655388 OND655382:ONO655388 OWZ655382:OXK655388 PGV655382:PHG655388 PQR655382:PRC655388 QAN655382:QAY655388 QKJ655382:QKU655388 QUF655382:QUQ655388 REB655382:REM655388 RNX655382:ROI655388 RXT655382:RYE655388 SHP655382:SIA655388 SRL655382:SRW655388 TBH655382:TBS655388 TLD655382:TLO655388 TUZ655382:TVK655388 UEV655382:UFG655388 UOR655382:UPC655388 UYN655382:UYY655388 VIJ655382:VIU655388 VSF655382:VSQ655388 WCB655382:WCM655388 WLX655382:WMI655388 WVT655382:WWE655388 L720918:W720924 JH720918:JS720924 TD720918:TO720924 ACZ720918:ADK720924 AMV720918:ANG720924 AWR720918:AXC720924 BGN720918:BGY720924 BQJ720918:BQU720924 CAF720918:CAQ720924 CKB720918:CKM720924 CTX720918:CUI720924 DDT720918:DEE720924 DNP720918:DOA720924 DXL720918:DXW720924 EHH720918:EHS720924 ERD720918:ERO720924 FAZ720918:FBK720924 FKV720918:FLG720924 FUR720918:FVC720924 GEN720918:GEY720924 GOJ720918:GOU720924 GYF720918:GYQ720924 HIB720918:HIM720924 HRX720918:HSI720924 IBT720918:ICE720924 ILP720918:IMA720924 IVL720918:IVW720924 JFH720918:JFS720924 JPD720918:JPO720924 JYZ720918:JZK720924 KIV720918:KJG720924 KSR720918:KTC720924 LCN720918:LCY720924 LMJ720918:LMU720924 LWF720918:LWQ720924 MGB720918:MGM720924 MPX720918:MQI720924 MZT720918:NAE720924 NJP720918:NKA720924 NTL720918:NTW720924 ODH720918:ODS720924 OND720918:ONO720924 OWZ720918:OXK720924 PGV720918:PHG720924 PQR720918:PRC720924 QAN720918:QAY720924 QKJ720918:QKU720924 QUF720918:QUQ720924 REB720918:REM720924 RNX720918:ROI720924 RXT720918:RYE720924 SHP720918:SIA720924 SRL720918:SRW720924 TBH720918:TBS720924 TLD720918:TLO720924 TUZ720918:TVK720924 UEV720918:UFG720924 UOR720918:UPC720924 UYN720918:UYY720924 VIJ720918:VIU720924 VSF720918:VSQ720924 WCB720918:WCM720924 WLX720918:WMI720924 WVT720918:WWE720924 L786454:W786460 JH786454:JS786460 TD786454:TO786460 ACZ786454:ADK786460 AMV786454:ANG786460 AWR786454:AXC786460 BGN786454:BGY786460 BQJ786454:BQU786460 CAF786454:CAQ786460 CKB786454:CKM786460 CTX786454:CUI786460 DDT786454:DEE786460 DNP786454:DOA786460 DXL786454:DXW786460 EHH786454:EHS786460 ERD786454:ERO786460 FAZ786454:FBK786460 FKV786454:FLG786460 FUR786454:FVC786460 GEN786454:GEY786460 GOJ786454:GOU786460 GYF786454:GYQ786460 HIB786454:HIM786460 HRX786454:HSI786460 IBT786454:ICE786460 ILP786454:IMA786460 IVL786454:IVW786460 JFH786454:JFS786460 JPD786454:JPO786460 JYZ786454:JZK786460 KIV786454:KJG786460 KSR786454:KTC786460 LCN786454:LCY786460 LMJ786454:LMU786460 LWF786454:LWQ786460 MGB786454:MGM786460 MPX786454:MQI786460 MZT786454:NAE786460 NJP786454:NKA786460 NTL786454:NTW786460 ODH786454:ODS786460 OND786454:ONO786460 OWZ786454:OXK786460 PGV786454:PHG786460 PQR786454:PRC786460 QAN786454:QAY786460 QKJ786454:QKU786460 QUF786454:QUQ786460 REB786454:REM786460 RNX786454:ROI786460 RXT786454:RYE786460 SHP786454:SIA786460 SRL786454:SRW786460 TBH786454:TBS786460 TLD786454:TLO786460 TUZ786454:TVK786460 UEV786454:UFG786460 UOR786454:UPC786460 UYN786454:UYY786460 VIJ786454:VIU786460 VSF786454:VSQ786460 WCB786454:WCM786460 WLX786454:WMI786460 WVT786454:WWE786460 L851990:W851996 JH851990:JS851996 TD851990:TO851996 ACZ851990:ADK851996 AMV851990:ANG851996 AWR851990:AXC851996 BGN851990:BGY851996 BQJ851990:BQU851996 CAF851990:CAQ851996 CKB851990:CKM851996 CTX851990:CUI851996 DDT851990:DEE851996 DNP851990:DOA851996 DXL851990:DXW851996 EHH851990:EHS851996 ERD851990:ERO851996 FAZ851990:FBK851996 FKV851990:FLG851996 FUR851990:FVC851996 GEN851990:GEY851996 GOJ851990:GOU851996 GYF851990:GYQ851996 HIB851990:HIM851996 HRX851990:HSI851996 IBT851990:ICE851996 ILP851990:IMA851996 IVL851990:IVW851996 JFH851990:JFS851996 JPD851990:JPO851996 JYZ851990:JZK851996 KIV851990:KJG851996 KSR851990:KTC851996 LCN851990:LCY851996 LMJ851990:LMU851996 LWF851990:LWQ851996 MGB851990:MGM851996 MPX851990:MQI851996 MZT851990:NAE851996 NJP851990:NKA851996 NTL851990:NTW851996 ODH851990:ODS851996 OND851990:ONO851996 OWZ851990:OXK851996 PGV851990:PHG851996 PQR851990:PRC851996 QAN851990:QAY851996 QKJ851990:QKU851996 QUF851990:QUQ851996 REB851990:REM851996 RNX851990:ROI851996 RXT851990:RYE851996 SHP851990:SIA851996 SRL851990:SRW851996 TBH851990:TBS851996 TLD851990:TLO851996 TUZ851990:TVK851996 UEV851990:UFG851996 UOR851990:UPC851996 UYN851990:UYY851996 VIJ851990:VIU851996 VSF851990:VSQ851996 WCB851990:WCM851996 WLX851990:WMI851996 WVT851990:WWE851996 L917526:W917532 JH917526:JS917532 TD917526:TO917532 ACZ917526:ADK917532 AMV917526:ANG917532 AWR917526:AXC917532 BGN917526:BGY917532 BQJ917526:BQU917532 CAF917526:CAQ917532 CKB917526:CKM917532 CTX917526:CUI917532 DDT917526:DEE917532 DNP917526:DOA917532 DXL917526:DXW917532 EHH917526:EHS917532 ERD917526:ERO917532 FAZ917526:FBK917532 FKV917526:FLG917532 FUR917526:FVC917532 GEN917526:GEY917532 GOJ917526:GOU917532 GYF917526:GYQ917532 HIB917526:HIM917532 HRX917526:HSI917532 IBT917526:ICE917532 ILP917526:IMA917532 IVL917526:IVW917532 JFH917526:JFS917532 JPD917526:JPO917532 JYZ917526:JZK917532 KIV917526:KJG917532 KSR917526:KTC917532 LCN917526:LCY917532 LMJ917526:LMU917532 LWF917526:LWQ917532 MGB917526:MGM917532 MPX917526:MQI917532 MZT917526:NAE917532 NJP917526:NKA917532 NTL917526:NTW917532 ODH917526:ODS917532 OND917526:ONO917532 OWZ917526:OXK917532 PGV917526:PHG917532 PQR917526:PRC917532 QAN917526:QAY917532 QKJ917526:QKU917532 QUF917526:QUQ917532 REB917526:REM917532 RNX917526:ROI917532 RXT917526:RYE917532 SHP917526:SIA917532 SRL917526:SRW917532 TBH917526:TBS917532 TLD917526:TLO917532 TUZ917526:TVK917532 UEV917526:UFG917532 UOR917526:UPC917532 UYN917526:UYY917532 VIJ917526:VIU917532 VSF917526:VSQ917532 WCB917526:WCM917532 WLX917526:WMI917532 WVT917526:WWE917532 L983062:W983068 JH983062:JS983068 TD983062:TO983068 ACZ983062:ADK983068 AMV983062:ANG983068 AWR983062:AXC983068 BGN983062:BGY983068 BQJ983062:BQU983068 CAF983062:CAQ983068 CKB983062:CKM983068 CTX983062:CUI983068 DDT983062:DEE983068 DNP983062:DOA983068 DXL983062:DXW983068 EHH983062:EHS983068 ERD983062:ERO983068 FAZ983062:FBK983068 FKV983062:FLG983068 FUR983062:FVC983068 GEN983062:GEY983068 GOJ983062:GOU983068 GYF983062:GYQ983068 HIB983062:HIM983068 HRX983062:HSI983068 IBT983062:ICE983068 ILP983062:IMA983068 IVL983062:IVW983068 JFH983062:JFS983068 JPD983062:JPO983068 JYZ983062:JZK983068 KIV983062:KJG983068 KSR983062:KTC983068 LCN983062:LCY983068 LMJ983062:LMU983068 LWF983062:LWQ983068 MGB983062:MGM983068 MPX983062:MQI983068 MZT983062:NAE983068 NJP983062:NKA983068 NTL983062:NTW983068 ODH983062:ODS983068 OND983062:ONO983068 OWZ983062:OXK983068 PGV983062:PHG983068 PQR983062:PRC983068 QAN983062:QAY983068 QKJ983062:QKU983068 QUF983062:QUQ983068 REB983062:REM983068 RNX983062:ROI983068 RXT983062:RYE983068 SHP983062:SIA983068 SRL983062:SRW983068 TBH983062:TBS983068 TLD983062:TLO983068 TUZ983062:TVK983068 UEV983062:UFG983068 UOR983062:UPC983068 UYN983062:UYY983068 VIJ983062:VIU983068 VSF983062:VSQ983068 WCB983062:WCM983068 WLX983062:WMI983068 L26:V28 W27:W28"/>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type="textLength" operator="lessThanOrEqual" allowBlank="1" showInputMessage="1" showErrorMessage="1" errorTitle="Ошибка" error="Допускается ввод не более 900 символов!" sqref="WWE983054:WWE983060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WVZ983060:WVZ983061 WWB983060:WWB983061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JQ24 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58" hidden="1" customWidth="1"/>
    <col min="2" max="4" width="3.7109375" style="552" hidden="1" customWidth="1"/>
    <col min="5" max="5" width="3.7109375" style="498" customWidth="1"/>
    <col min="6" max="6" width="9.7109375" style="491" customWidth="1"/>
    <col min="7" max="7" width="37.7109375" style="491" customWidth="1"/>
    <col min="8" max="8" width="66.85546875" style="491" customWidth="1"/>
    <col min="9" max="9" width="115.7109375" style="491" customWidth="1"/>
    <col min="10" max="11" width="10.5703125" style="552"/>
    <col min="12" max="12" width="11.140625" style="552" customWidth="1"/>
    <col min="13" max="20" width="10.5703125" style="552"/>
    <col min="21" max="16384" width="10.5703125" style="491"/>
  </cols>
  <sheetData>
    <row r="1" spans="1:20" ht="3" customHeight="1">
      <c r="A1" s="558" t="s">
        <v>181</v>
      </c>
    </row>
    <row r="2" spans="1:20" ht="22.5">
      <c r="F2" s="1274" t="s">
        <v>469</v>
      </c>
      <c r="G2" s="1275"/>
      <c r="H2" s="1276"/>
      <c r="I2" s="607"/>
    </row>
    <row r="3" spans="1:20" ht="3" customHeight="1"/>
    <row r="4" spans="1:20" s="537" customFormat="1" ht="11.25">
      <c r="A4" s="557"/>
      <c r="B4" s="557"/>
      <c r="C4" s="557"/>
      <c r="D4" s="557"/>
      <c r="F4" s="1224" t="s">
        <v>444</v>
      </c>
      <c r="G4" s="1224"/>
      <c r="H4" s="1224"/>
      <c r="I4" s="1277" t="s">
        <v>445</v>
      </c>
      <c r="J4" s="557"/>
      <c r="K4" s="557"/>
      <c r="L4" s="557"/>
      <c r="M4" s="557"/>
      <c r="N4" s="557"/>
      <c r="O4" s="557"/>
      <c r="P4" s="557"/>
      <c r="Q4" s="557"/>
      <c r="R4" s="557"/>
      <c r="S4" s="557"/>
      <c r="T4" s="557"/>
    </row>
    <row r="5" spans="1:20" s="537" customFormat="1" ht="11.25" customHeight="1">
      <c r="A5" s="557"/>
      <c r="B5" s="557"/>
      <c r="C5" s="557"/>
      <c r="D5" s="557"/>
      <c r="F5" s="573" t="s">
        <v>90</v>
      </c>
      <c r="G5" s="585" t="s">
        <v>447</v>
      </c>
      <c r="H5" s="572" t="s">
        <v>438</v>
      </c>
      <c r="I5" s="1277"/>
      <c r="J5" s="557"/>
      <c r="K5" s="557"/>
      <c r="L5" s="557"/>
      <c r="M5" s="557"/>
      <c r="N5" s="557"/>
      <c r="O5" s="557"/>
      <c r="P5" s="557"/>
      <c r="Q5" s="557"/>
      <c r="R5" s="557"/>
      <c r="S5" s="557"/>
      <c r="T5" s="557"/>
    </row>
    <row r="6" spans="1:20" s="537" customFormat="1" ht="12" customHeight="1">
      <c r="A6" s="557"/>
      <c r="B6" s="557"/>
      <c r="C6" s="557"/>
      <c r="D6" s="557"/>
      <c r="F6" s="574" t="s">
        <v>91</v>
      </c>
      <c r="G6" s="576">
        <v>2</v>
      </c>
      <c r="H6" s="577">
        <v>3</v>
      </c>
      <c r="I6" s="575">
        <v>4</v>
      </c>
      <c r="J6" s="557">
        <v>4</v>
      </c>
      <c r="K6" s="557"/>
      <c r="L6" s="557"/>
      <c r="M6" s="557"/>
      <c r="N6" s="557"/>
      <c r="O6" s="557"/>
      <c r="P6" s="557"/>
      <c r="Q6" s="557"/>
      <c r="R6" s="557"/>
      <c r="S6" s="557"/>
      <c r="T6" s="557"/>
    </row>
    <row r="7" spans="1:20" s="537" customFormat="1" ht="18.75">
      <c r="A7" s="557"/>
      <c r="B7" s="557"/>
      <c r="C7" s="557"/>
      <c r="D7" s="557"/>
      <c r="F7" s="583">
        <v>1</v>
      </c>
      <c r="G7" s="599" t="s">
        <v>470</v>
      </c>
      <c r="H7" s="571" t="str">
        <f>IF(dateCh="","",dateCh)</f>
        <v>28.04.2023</v>
      </c>
      <c r="I7" s="548" t="s">
        <v>471</v>
      </c>
      <c r="J7" s="582"/>
      <c r="K7" s="557"/>
      <c r="L7" s="557"/>
      <c r="M7" s="557"/>
      <c r="N7" s="557"/>
      <c r="O7" s="557"/>
      <c r="P7" s="557"/>
      <c r="Q7" s="557"/>
      <c r="R7" s="557"/>
      <c r="S7" s="557"/>
      <c r="T7" s="557"/>
    </row>
    <row r="8" spans="1:20" s="537" customFormat="1" ht="45">
      <c r="A8" s="1278">
        <v>1</v>
      </c>
      <c r="B8" s="557"/>
      <c r="C8" s="557"/>
      <c r="D8" s="557"/>
      <c r="F8" s="583" t="str">
        <f>"2." &amp;mergeValue(A8)</f>
        <v>2.1</v>
      </c>
      <c r="G8" s="599" t="s">
        <v>472</v>
      </c>
      <c r="H8" s="571"/>
      <c r="I8" s="548" t="s">
        <v>565</v>
      </c>
      <c r="J8" s="582"/>
      <c r="K8" s="557"/>
      <c r="L8" s="557"/>
      <c r="M8" s="557"/>
      <c r="N8" s="557"/>
      <c r="O8" s="557"/>
      <c r="P8" s="557"/>
      <c r="Q8" s="557"/>
      <c r="R8" s="557"/>
      <c r="S8" s="557"/>
      <c r="T8" s="557"/>
    </row>
    <row r="9" spans="1:20" s="537" customFormat="1" ht="22.5">
      <c r="A9" s="1278"/>
      <c r="B9" s="557"/>
      <c r="C9" s="557"/>
      <c r="D9" s="557"/>
      <c r="F9" s="583" t="str">
        <f>"3." &amp;mergeValue(A9)</f>
        <v>3.1</v>
      </c>
      <c r="G9" s="599" t="s">
        <v>473</v>
      </c>
      <c r="H9" s="571"/>
      <c r="I9" s="548" t="s">
        <v>563</v>
      </c>
      <c r="J9" s="582"/>
      <c r="K9" s="557"/>
      <c r="L9" s="557"/>
      <c r="M9" s="557"/>
      <c r="N9" s="557"/>
      <c r="O9" s="557"/>
      <c r="P9" s="557"/>
      <c r="Q9" s="557"/>
      <c r="R9" s="557"/>
      <c r="S9" s="557"/>
      <c r="T9" s="557"/>
    </row>
    <row r="10" spans="1:20" s="537" customFormat="1" ht="22.5">
      <c r="A10" s="1278"/>
      <c r="B10" s="557"/>
      <c r="C10" s="557"/>
      <c r="D10" s="557"/>
      <c r="F10" s="583" t="str">
        <f>"4."&amp;mergeValue(A10)</f>
        <v>4.1</v>
      </c>
      <c r="G10" s="599" t="s">
        <v>474</v>
      </c>
      <c r="H10" s="572" t="s">
        <v>448</v>
      </c>
      <c r="I10" s="548"/>
      <c r="J10" s="582"/>
      <c r="K10" s="557"/>
      <c r="L10" s="557"/>
      <c r="M10" s="557"/>
      <c r="N10" s="557"/>
      <c r="O10" s="557"/>
      <c r="P10" s="557"/>
      <c r="Q10" s="557"/>
      <c r="R10" s="557"/>
      <c r="S10" s="557"/>
      <c r="T10" s="557"/>
    </row>
    <row r="11" spans="1:20" s="537" customFormat="1" ht="18.75">
      <c r="A11" s="1278"/>
      <c r="B11" s="1278">
        <v>1</v>
      </c>
      <c r="C11" s="590"/>
      <c r="D11" s="590"/>
      <c r="F11" s="583" t="str">
        <f>"4."&amp;mergeValue(A11) &amp;"."&amp;mergeValue(B11)</f>
        <v>4.1.1</v>
      </c>
      <c r="G11" s="578" t="s">
        <v>567</v>
      </c>
      <c r="H11" s="571" t="str">
        <f>IF(region_name="","",region_name)</f>
        <v>Мурманская область</v>
      </c>
      <c r="I11" s="548" t="s">
        <v>477</v>
      </c>
      <c r="J11" s="582"/>
      <c r="K11" s="557"/>
      <c r="L11" s="557"/>
      <c r="M11" s="557"/>
      <c r="N11" s="557"/>
      <c r="O11" s="557"/>
      <c r="P11" s="557"/>
      <c r="Q11" s="557"/>
      <c r="R11" s="557"/>
      <c r="S11" s="557"/>
      <c r="T11" s="557"/>
    </row>
    <row r="12" spans="1:20" s="537" customFormat="1" ht="22.5">
      <c r="A12" s="1278"/>
      <c r="B12" s="1278"/>
      <c r="C12" s="1278">
        <v>1</v>
      </c>
      <c r="D12" s="590"/>
      <c r="F12" s="583" t="str">
        <f>"4."&amp;mergeValue(A12) &amp;"."&amp;mergeValue(B12)&amp;"."&amp;mergeValue(C12)</f>
        <v>4.1.1.1</v>
      </c>
      <c r="G12" s="589" t="s">
        <v>475</v>
      </c>
      <c r="H12" s="571"/>
      <c r="I12" s="548" t="s">
        <v>478</v>
      </c>
      <c r="J12" s="582"/>
      <c r="K12" s="557"/>
      <c r="L12" s="557"/>
      <c r="M12" s="557"/>
      <c r="N12" s="557"/>
      <c r="O12" s="557"/>
      <c r="P12" s="557"/>
      <c r="Q12" s="557"/>
      <c r="R12" s="557"/>
      <c r="S12" s="557"/>
      <c r="T12" s="557"/>
    </row>
    <row r="13" spans="1:20" s="537" customFormat="1" ht="39" customHeight="1">
      <c r="A13" s="1278"/>
      <c r="B13" s="1278"/>
      <c r="C13" s="1278"/>
      <c r="D13" s="590">
        <v>1</v>
      </c>
      <c r="F13" s="583" t="str">
        <f>"4."&amp;mergeValue(A13) &amp;"."&amp;mergeValue(B13)&amp;"."&amp;mergeValue(C13)&amp;"."&amp;mergeValue(D13)</f>
        <v>4.1.1.1.1</v>
      </c>
      <c r="G13" s="600" t="s">
        <v>476</v>
      </c>
      <c r="H13" s="571"/>
      <c r="I13" s="1319" t="s">
        <v>566</v>
      </c>
      <c r="J13" s="582"/>
      <c r="K13" s="557"/>
      <c r="L13" s="557"/>
      <c r="M13" s="557"/>
      <c r="N13" s="557"/>
      <c r="O13" s="557"/>
      <c r="P13" s="557"/>
      <c r="Q13" s="557"/>
      <c r="R13" s="557"/>
      <c r="S13" s="557"/>
      <c r="T13" s="557"/>
    </row>
    <row r="14" spans="1:20" s="537" customFormat="1" ht="18.75">
      <c r="A14" s="1278"/>
      <c r="B14" s="1278"/>
      <c r="C14" s="1278"/>
      <c r="D14" s="590"/>
      <c r="F14" s="586"/>
      <c r="G14" s="518" t="s">
        <v>4</v>
      </c>
      <c r="H14" s="591"/>
      <c r="I14" s="1319"/>
      <c r="J14" s="582"/>
      <c r="K14" s="557"/>
      <c r="L14" s="557"/>
      <c r="M14" s="557"/>
      <c r="N14" s="557"/>
      <c r="O14" s="557"/>
      <c r="P14" s="557"/>
      <c r="Q14" s="557"/>
      <c r="R14" s="557"/>
      <c r="S14" s="557"/>
      <c r="T14" s="557"/>
    </row>
    <row r="15" spans="1:20" s="537" customFormat="1" ht="18.75">
      <c r="A15" s="1278"/>
      <c r="B15" s="1278"/>
      <c r="C15" s="590"/>
      <c r="D15" s="590"/>
      <c r="F15" s="601"/>
      <c r="G15" s="544" t="s">
        <v>400</v>
      </c>
      <c r="H15" s="602"/>
      <c r="I15" s="603"/>
      <c r="J15" s="582"/>
      <c r="K15" s="557"/>
      <c r="L15" s="557"/>
      <c r="M15" s="557"/>
      <c r="N15" s="557"/>
      <c r="O15" s="557"/>
      <c r="P15" s="557"/>
      <c r="Q15" s="557"/>
      <c r="R15" s="557"/>
      <c r="S15" s="557"/>
      <c r="T15" s="557"/>
    </row>
    <row r="16" spans="1:20" s="537" customFormat="1" ht="18.75">
      <c r="A16" s="1278"/>
      <c r="B16" s="557"/>
      <c r="C16" s="557"/>
      <c r="D16" s="557"/>
      <c r="F16" s="586"/>
      <c r="G16" s="526" t="s">
        <v>482</v>
      </c>
      <c r="H16" s="587"/>
      <c r="I16" s="588"/>
      <c r="J16" s="582"/>
      <c r="K16" s="557"/>
      <c r="L16" s="557"/>
      <c r="M16" s="557"/>
      <c r="N16" s="557"/>
      <c r="O16" s="557"/>
      <c r="P16" s="557"/>
      <c r="Q16" s="557"/>
      <c r="R16" s="557"/>
      <c r="S16" s="557"/>
      <c r="T16" s="557"/>
    </row>
    <row r="17" spans="1:20" s="537" customFormat="1" ht="18.75">
      <c r="A17" s="557"/>
      <c r="B17" s="557"/>
      <c r="C17" s="557"/>
      <c r="D17" s="557"/>
      <c r="F17" s="586"/>
      <c r="G17" s="533" t="s">
        <v>481</v>
      </c>
      <c r="H17" s="587"/>
      <c r="I17" s="588"/>
      <c r="J17" s="582"/>
      <c r="K17" s="557"/>
      <c r="L17" s="557"/>
      <c r="M17" s="557"/>
      <c r="N17" s="557"/>
      <c r="O17" s="557"/>
      <c r="P17" s="557"/>
      <c r="Q17" s="557"/>
      <c r="R17" s="557"/>
      <c r="S17" s="557"/>
      <c r="T17" s="557"/>
    </row>
    <row r="18" spans="1:20" s="580" customFormat="1" ht="3" customHeight="1">
      <c r="A18" s="581"/>
      <c r="B18" s="581"/>
      <c r="C18" s="581"/>
      <c r="D18" s="581"/>
      <c r="F18" s="592"/>
      <c r="G18" s="593"/>
      <c r="H18" s="594"/>
      <c r="I18" s="595"/>
      <c r="J18" s="581"/>
      <c r="K18" s="581"/>
      <c r="L18" s="581"/>
      <c r="M18" s="581"/>
      <c r="N18" s="581"/>
      <c r="O18" s="581"/>
      <c r="P18" s="581"/>
      <c r="Q18" s="581"/>
      <c r="R18" s="581"/>
      <c r="S18" s="581"/>
      <c r="T18" s="581"/>
    </row>
    <row r="19" spans="1:20" s="580" customFormat="1" ht="15" customHeight="1">
      <c r="A19" s="581"/>
      <c r="B19" s="581"/>
      <c r="C19" s="581"/>
      <c r="D19" s="581"/>
      <c r="F19" s="579"/>
      <c r="G19" s="1273" t="s">
        <v>568</v>
      </c>
      <c r="H19" s="1273"/>
      <c r="I19" s="561"/>
      <c r="J19" s="581"/>
      <c r="K19" s="581"/>
      <c r="L19" s="581"/>
      <c r="M19" s="581"/>
      <c r="N19" s="581"/>
      <c r="O19" s="581"/>
      <c r="P19" s="581"/>
      <c r="Q19" s="581"/>
      <c r="R19" s="581"/>
      <c r="S19" s="581"/>
      <c r="T19" s="581"/>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468" hidden="1" customWidth="1"/>
    <col min="7" max="8" width="9.140625" style="474" hidden="1" customWidth="1"/>
    <col min="9" max="9" width="3.7109375" style="452" customWidth="1"/>
    <col min="10" max="11" width="3.7109375" style="451" customWidth="1"/>
    <col min="12" max="12" width="12.7109375" style="445" customWidth="1"/>
    <col min="13" max="13" width="44.7109375" style="445" customWidth="1"/>
    <col min="14" max="14" width="2" style="445" hidden="1" customWidth="1"/>
    <col min="15" max="17" width="23.7109375" style="445" hidden="1" customWidth="1"/>
    <col min="18" max="18" width="11.7109375" style="445" customWidth="1"/>
    <col min="19" max="19" width="3.7109375" style="445" customWidth="1"/>
    <col min="20" max="20" width="11.7109375" style="445" customWidth="1"/>
    <col min="21" max="21" width="8.5703125" style="445" hidden="1" customWidth="1"/>
    <col min="22" max="22" width="4.7109375" style="445" customWidth="1"/>
    <col min="23" max="23" width="115.7109375" style="445" customWidth="1"/>
    <col min="24" max="34" width="10.5703125" style="468"/>
    <col min="35" max="256" width="10.5703125" style="445"/>
    <col min="257" max="264" width="0" style="445" hidden="1" customWidth="1"/>
    <col min="265" max="267" width="3.7109375" style="445" customWidth="1"/>
    <col min="268" max="268" width="12.7109375" style="445" customWidth="1"/>
    <col min="269" max="269" width="47.42578125" style="445" customWidth="1"/>
    <col min="270" max="273" width="0" style="445" hidden="1"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512" width="10.5703125" style="445"/>
    <col min="513" max="520" width="0" style="445" hidden="1" customWidth="1"/>
    <col min="521" max="523" width="3.7109375" style="445" customWidth="1"/>
    <col min="524" max="524" width="12.7109375" style="445" customWidth="1"/>
    <col min="525" max="525" width="47.42578125" style="445" customWidth="1"/>
    <col min="526" max="529" width="0" style="445" hidden="1"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768" width="10.5703125" style="445"/>
    <col min="769" max="776" width="0" style="445" hidden="1" customWidth="1"/>
    <col min="777" max="779" width="3.7109375" style="445" customWidth="1"/>
    <col min="780" max="780" width="12.7109375" style="445" customWidth="1"/>
    <col min="781" max="781" width="47.42578125" style="445" customWidth="1"/>
    <col min="782" max="785" width="0" style="445" hidden="1"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1024" width="10.5703125" style="445"/>
    <col min="1025" max="1032" width="0" style="445" hidden="1" customWidth="1"/>
    <col min="1033" max="1035" width="3.7109375" style="445" customWidth="1"/>
    <col min="1036" max="1036" width="12.7109375" style="445" customWidth="1"/>
    <col min="1037" max="1037" width="47.42578125" style="445" customWidth="1"/>
    <col min="1038" max="1041" width="0" style="445" hidden="1"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280" width="10.5703125" style="445"/>
    <col min="1281" max="1288" width="0" style="445" hidden="1" customWidth="1"/>
    <col min="1289" max="1291" width="3.7109375" style="445" customWidth="1"/>
    <col min="1292" max="1292" width="12.7109375" style="445" customWidth="1"/>
    <col min="1293" max="1293" width="47.42578125" style="445" customWidth="1"/>
    <col min="1294" max="1297" width="0" style="445" hidden="1"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536" width="10.5703125" style="445"/>
    <col min="1537" max="1544" width="0" style="445" hidden="1" customWidth="1"/>
    <col min="1545" max="1547" width="3.7109375" style="445" customWidth="1"/>
    <col min="1548" max="1548" width="12.7109375" style="445" customWidth="1"/>
    <col min="1549" max="1549" width="47.42578125" style="445" customWidth="1"/>
    <col min="1550" max="1553" width="0" style="445" hidden="1"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792" width="10.5703125" style="445"/>
    <col min="1793" max="1800" width="0" style="445" hidden="1" customWidth="1"/>
    <col min="1801" max="1803" width="3.7109375" style="445" customWidth="1"/>
    <col min="1804" max="1804" width="12.7109375" style="445" customWidth="1"/>
    <col min="1805" max="1805" width="47.42578125" style="445" customWidth="1"/>
    <col min="1806" max="1809" width="0" style="445" hidden="1"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2048" width="10.5703125" style="445"/>
    <col min="2049" max="2056" width="0" style="445" hidden="1" customWidth="1"/>
    <col min="2057" max="2059" width="3.7109375" style="445" customWidth="1"/>
    <col min="2060" max="2060" width="12.7109375" style="445" customWidth="1"/>
    <col min="2061" max="2061" width="47.42578125" style="445" customWidth="1"/>
    <col min="2062" max="2065" width="0" style="445" hidden="1"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304" width="10.5703125" style="445"/>
    <col min="2305" max="2312" width="0" style="445" hidden="1" customWidth="1"/>
    <col min="2313" max="2315" width="3.7109375" style="445" customWidth="1"/>
    <col min="2316" max="2316" width="12.7109375" style="445" customWidth="1"/>
    <col min="2317" max="2317" width="47.42578125" style="445" customWidth="1"/>
    <col min="2318" max="2321" width="0" style="445" hidden="1"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560" width="10.5703125" style="445"/>
    <col min="2561" max="2568" width="0" style="445" hidden="1" customWidth="1"/>
    <col min="2569" max="2571" width="3.7109375" style="445" customWidth="1"/>
    <col min="2572" max="2572" width="12.7109375" style="445" customWidth="1"/>
    <col min="2573" max="2573" width="47.42578125" style="445" customWidth="1"/>
    <col min="2574" max="2577" width="0" style="445" hidden="1"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816" width="10.5703125" style="445"/>
    <col min="2817" max="2824" width="0" style="445" hidden="1" customWidth="1"/>
    <col min="2825" max="2827" width="3.7109375" style="445" customWidth="1"/>
    <col min="2828" max="2828" width="12.7109375" style="445" customWidth="1"/>
    <col min="2829" max="2829" width="47.42578125" style="445" customWidth="1"/>
    <col min="2830" max="2833" width="0" style="445" hidden="1"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3072" width="10.5703125" style="445"/>
    <col min="3073" max="3080" width="0" style="445" hidden="1" customWidth="1"/>
    <col min="3081" max="3083" width="3.7109375" style="445" customWidth="1"/>
    <col min="3084" max="3084" width="12.7109375" style="445" customWidth="1"/>
    <col min="3085" max="3085" width="47.42578125" style="445" customWidth="1"/>
    <col min="3086" max="3089" width="0" style="445" hidden="1"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328" width="10.5703125" style="445"/>
    <col min="3329" max="3336" width="0" style="445" hidden="1" customWidth="1"/>
    <col min="3337" max="3339" width="3.7109375" style="445" customWidth="1"/>
    <col min="3340" max="3340" width="12.7109375" style="445" customWidth="1"/>
    <col min="3341" max="3341" width="47.42578125" style="445" customWidth="1"/>
    <col min="3342" max="3345" width="0" style="445" hidden="1"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584" width="10.5703125" style="445"/>
    <col min="3585" max="3592" width="0" style="445" hidden="1" customWidth="1"/>
    <col min="3593" max="3595" width="3.7109375" style="445" customWidth="1"/>
    <col min="3596" max="3596" width="12.7109375" style="445" customWidth="1"/>
    <col min="3597" max="3597" width="47.42578125" style="445" customWidth="1"/>
    <col min="3598" max="3601" width="0" style="445" hidden="1"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840" width="10.5703125" style="445"/>
    <col min="3841" max="3848" width="0" style="445" hidden="1" customWidth="1"/>
    <col min="3849" max="3851" width="3.7109375" style="445" customWidth="1"/>
    <col min="3852" max="3852" width="12.7109375" style="445" customWidth="1"/>
    <col min="3853" max="3853" width="47.42578125" style="445" customWidth="1"/>
    <col min="3854" max="3857" width="0" style="445" hidden="1"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4096" width="10.5703125" style="445"/>
    <col min="4097" max="4104" width="0" style="445" hidden="1" customWidth="1"/>
    <col min="4105" max="4107" width="3.7109375" style="445" customWidth="1"/>
    <col min="4108" max="4108" width="12.7109375" style="445" customWidth="1"/>
    <col min="4109" max="4109" width="47.42578125" style="445" customWidth="1"/>
    <col min="4110" max="4113" width="0" style="445" hidden="1"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352" width="10.5703125" style="445"/>
    <col min="4353" max="4360" width="0" style="445" hidden="1" customWidth="1"/>
    <col min="4361" max="4363" width="3.7109375" style="445" customWidth="1"/>
    <col min="4364" max="4364" width="12.7109375" style="445" customWidth="1"/>
    <col min="4365" max="4365" width="47.42578125" style="445" customWidth="1"/>
    <col min="4366" max="4369" width="0" style="445" hidden="1"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608" width="10.5703125" style="445"/>
    <col min="4609" max="4616" width="0" style="445" hidden="1" customWidth="1"/>
    <col min="4617" max="4619" width="3.7109375" style="445" customWidth="1"/>
    <col min="4620" max="4620" width="12.7109375" style="445" customWidth="1"/>
    <col min="4621" max="4621" width="47.42578125" style="445" customWidth="1"/>
    <col min="4622" max="4625" width="0" style="445" hidden="1"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864" width="10.5703125" style="445"/>
    <col min="4865" max="4872" width="0" style="445" hidden="1" customWidth="1"/>
    <col min="4873" max="4875" width="3.7109375" style="445" customWidth="1"/>
    <col min="4876" max="4876" width="12.7109375" style="445" customWidth="1"/>
    <col min="4877" max="4877" width="47.42578125" style="445" customWidth="1"/>
    <col min="4878" max="4881" width="0" style="445" hidden="1"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5120" width="10.5703125" style="445"/>
    <col min="5121" max="5128" width="0" style="445" hidden="1" customWidth="1"/>
    <col min="5129" max="5131" width="3.7109375" style="445" customWidth="1"/>
    <col min="5132" max="5132" width="12.7109375" style="445" customWidth="1"/>
    <col min="5133" max="5133" width="47.42578125" style="445" customWidth="1"/>
    <col min="5134" max="5137" width="0" style="445" hidden="1"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376" width="10.5703125" style="445"/>
    <col min="5377" max="5384" width="0" style="445" hidden="1" customWidth="1"/>
    <col min="5385" max="5387" width="3.7109375" style="445" customWidth="1"/>
    <col min="5388" max="5388" width="12.7109375" style="445" customWidth="1"/>
    <col min="5389" max="5389" width="47.42578125" style="445" customWidth="1"/>
    <col min="5390" max="5393" width="0" style="445" hidden="1"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632" width="10.5703125" style="445"/>
    <col min="5633" max="5640" width="0" style="445" hidden="1" customWidth="1"/>
    <col min="5641" max="5643" width="3.7109375" style="445" customWidth="1"/>
    <col min="5644" max="5644" width="12.7109375" style="445" customWidth="1"/>
    <col min="5645" max="5645" width="47.42578125" style="445" customWidth="1"/>
    <col min="5646" max="5649" width="0" style="445" hidden="1"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888" width="10.5703125" style="445"/>
    <col min="5889" max="5896" width="0" style="445" hidden="1" customWidth="1"/>
    <col min="5897" max="5899" width="3.7109375" style="445" customWidth="1"/>
    <col min="5900" max="5900" width="12.7109375" style="445" customWidth="1"/>
    <col min="5901" max="5901" width="47.42578125" style="445" customWidth="1"/>
    <col min="5902" max="5905" width="0" style="445" hidden="1"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6144" width="10.5703125" style="445"/>
    <col min="6145" max="6152" width="0" style="445" hidden="1" customWidth="1"/>
    <col min="6153" max="6155" width="3.7109375" style="445" customWidth="1"/>
    <col min="6156" max="6156" width="12.7109375" style="445" customWidth="1"/>
    <col min="6157" max="6157" width="47.42578125" style="445" customWidth="1"/>
    <col min="6158" max="6161" width="0" style="445" hidden="1"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400" width="10.5703125" style="445"/>
    <col min="6401" max="6408" width="0" style="445" hidden="1" customWidth="1"/>
    <col min="6409" max="6411" width="3.7109375" style="445" customWidth="1"/>
    <col min="6412" max="6412" width="12.7109375" style="445" customWidth="1"/>
    <col min="6413" max="6413" width="47.42578125" style="445" customWidth="1"/>
    <col min="6414" max="6417" width="0" style="445" hidden="1"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656" width="10.5703125" style="445"/>
    <col min="6657" max="6664" width="0" style="445" hidden="1" customWidth="1"/>
    <col min="6665" max="6667" width="3.7109375" style="445" customWidth="1"/>
    <col min="6668" max="6668" width="12.7109375" style="445" customWidth="1"/>
    <col min="6669" max="6669" width="47.42578125" style="445" customWidth="1"/>
    <col min="6670" max="6673" width="0" style="445" hidden="1"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912" width="10.5703125" style="445"/>
    <col min="6913" max="6920" width="0" style="445" hidden="1" customWidth="1"/>
    <col min="6921" max="6923" width="3.7109375" style="445" customWidth="1"/>
    <col min="6924" max="6924" width="12.7109375" style="445" customWidth="1"/>
    <col min="6925" max="6925" width="47.42578125" style="445" customWidth="1"/>
    <col min="6926" max="6929" width="0" style="445" hidden="1"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7168" width="10.5703125" style="445"/>
    <col min="7169" max="7176" width="0" style="445" hidden="1" customWidth="1"/>
    <col min="7177" max="7179" width="3.7109375" style="445" customWidth="1"/>
    <col min="7180" max="7180" width="12.7109375" style="445" customWidth="1"/>
    <col min="7181" max="7181" width="47.42578125" style="445" customWidth="1"/>
    <col min="7182" max="7185" width="0" style="445" hidden="1"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424" width="10.5703125" style="445"/>
    <col min="7425" max="7432" width="0" style="445" hidden="1" customWidth="1"/>
    <col min="7433" max="7435" width="3.7109375" style="445" customWidth="1"/>
    <col min="7436" max="7436" width="12.7109375" style="445" customWidth="1"/>
    <col min="7437" max="7437" width="47.42578125" style="445" customWidth="1"/>
    <col min="7438" max="7441" width="0" style="445" hidden="1"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680" width="10.5703125" style="445"/>
    <col min="7681" max="7688" width="0" style="445" hidden="1" customWidth="1"/>
    <col min="7689" max="7691" width="3.7109375" style="445" customWidth="1"/>
    <col min="7692" max="7692" width="12.7109375" style="445" customWidth="1"/>
    <col min="7693" max="7693" width="47.42578125" style="445" customWidth="1"/>
    <col min="7694" max="7697" width="0" style="445" hidden="1"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936" width="10.5703125" style="445"/>
    <col min="7937" max="7944" width="0" style="445" hidden="1" customWidth="1"/>
    <col min="7945" max="7947" width="3.7109375" style="445" customWidth="1"/>
    <col min="7948" max="7948" width="12.7109375" style="445" customWidth="1"/>
    <col min="7949" max="7949" width="47.42578125" style="445" customWidth="1"/>
    <col min="7950" max="7953" width="0" style="445" hidden="1"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8192" width="10.5703125" style="445"/>
    <col min="8193" max="8200" width="0" style="445" hidden="1" customWidth="1"/>
    <col min="8201" max="8203" width="3.7109375" style="445" customWidth="1"/>
    <col min="8204" max="8204" width="12.7109375" style="445" customWidth="1"/>
    <col min="8205" max="8205" width="47.42578125" style="445" customWidth="1"/>
    <col min="8206" max="8209" width="0" style="445" hidden="1"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448" width="10.5703125" style="445"/>
    <col min="8449" max="8456" width="0" style="445" hidden="1" customWidth="1"/>
    <col min="8457" max="8459" width="3.7109375" style="445" customWidth="1"/>
    <col min="8460" max="8460" width="12.7109375" style="445" customWidth="1"/>
    <col min="8461" max="8461" width="47.42578125" style="445" customWidth="1"/>
    <col min="8462" max="8465" width="0" style="445" hidden="1"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704" width="10.5703125" style="445"/>
    <col min="8705" max="8712" width="0" style="445" hidden="1" customWidth="1"/>
    <col min="8713" max="8715" width="3.7109375" style="445" customWidth="1"/>
    <col min="8716" max="8716" width="12.7109375" style="445" customWidth="1"/>
    <col min="8717" max="8717" width="47.42578125" style="445" customWidth="1"/>
    <col min="8718" max="8721" width="0" style="445" hidden="1"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960" width="10.5703125" style="445"/>
    <col min="8961" max="8968" width="0" style="445" hidden="1" customWidth="1"/>
    <col min="8969" max="8971" width="3.7109375" style="445" customWidth="1"/>
    <col min="8972" max="8972" width="12.7109375" style="445" customWidth="1"/>
    <col min="8973" max="8973" width="47.42578125" style="445" customWidth="1"/>
    <col min="8974" max="8977" width="0" style="445" hidden="1"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9216" width="10.5703125" style="445"/>
    <col min="9217" max="9224" width="0" style="445" hidden="1" customWidth="1"/>
    <col min="9225" max="9227" width="3.7109375" style="445" customWidth="1"/>
    <col min="9228" max="9228" width="12.7109375" style="445" customWidth="1"/>
    <col min="9229" max="9229" width="47.42578125" style="445" customWidth="1"/>
    <col min="9230" max="9233" width="0" style="445" hidden="1"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472" width="10.5703125" style="445"/>
    <col min="9473" max="9480" width="0" style="445" hidden="1" customWidth="1"/>
    <col min="9481" max="9483" width="3.7109375" style="445" customWidth="1"/>
    <col min="9484" max="9484" width="12.7109375" style="445" customWidth="1"/>
    <col min="9485" max="9485" width="47.42578125" style="445" customWidth="1"/>
    <col min="9486" max="9489" width="0" style="445" hidden="1"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728" width="10.5703125" style="445"/>
    <col min="9729" max="9736" width="0" style="445" hidden="1" customWidth="1"/>
    <col min="9737" max="9739" width="3.7109375" style="445" customWidth="1"/>
    <col min="9740" max="9740" width="12.7109375" style="445" customWidth="1"/>
    <col min="9741" max="9741" width="47.42578125" style="445" customWidth="1"/>
    <col min="9742" max="9745" width="0" style="445" hidden="1"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984" width="10.5703125" style="445"/>
    <col min="9985" max="9992" width="0" style="445" hidden="1" customWidth="1"/>
    <col min="9993" max="9995" width="3.7109375" style="445" customWidth="1"/>
    <col min="9996" max="9996" width="12.7109375" style="445" customWidth="1"/>
    <col min="9997" max="9997" width="47.42578125" style="445" customWidth="1"/>
    <col min="9998" max="10001" width="0" style="445" hidden="1"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240" width="10.5703125" style="445"/>
    <col min="10241" max="10248" width="0" style="445" hidden="1" customWidth="1"/>
    <col min="10249" max="10251" width="3.7109375" style="445" customWidth="1"/>
    <col min="10252" max="10252" width="12.7109375" style="445" customWidth="1"/>
    <col min="10253" max="10253" width="47.42578125" style="445" customWidth="1"/>
    <col min="10254" max="10257" width="0" style="445" hidden="1"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496" width="10.5703125" style="445"/>
    <col min="10497" max="10504" width="0" style="445" hidden="1" customWidth="1"/>
    <col min="10505" max="10507" width="3.7109375" style="445" customWidth="1"/>
    <col min="10508" max="10508" width="12.7109375" style="445" customWidth="1"/>
    <col min="10509" max="10509" width="47.42578125" style="445" customWidth="1"/>
    <col min="10510" max="10513" width="0" style="445" hidden="1"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752" width="10.5703125" style="445"/>
    <col min="10753" max="10760" width="0" style="445" hidden="1" customWidth="1"/>
    <col min="10761" max="10763" width="3.7109375" style="445" customWidth="1"/>
    <col min="10764" max="10764" width="12.7109375" style="445" customWidth="1"/>
    <col min="10765" max="10765" width="47.42578125" style="445" customWidth="1"/>
    <col min="10766" max="10769" width="0" style="445" hidden="1"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1008" width="10.5703125" style="445"/>
    <col min="11009" max="11016" width="0" style="445" hidden="1" customWidth="1"/>
    <col min="11017" max="11019" width="3.7109375" style="445" customWidth="1"/>
    <col min="11020" max="11020" width="12.7109375" style="445" customWidth="1"/>
    <col min="11021" max="11021" width="47.42578125" style="445" customWidth="1"/>
    <col min="11022" max="11025" width="0" style="445" hidden="1"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264" width="10.5703125" style="445"/>
    <col min="11265" max="11272" width="0" style="445" hidden="1" customWidth="1"/>
    <col min="11273" max="11275" width="3.7109375" style="445" customWidth="1"/>
    <col min="11276" max="11276" width="12.7109375" style="445" customWidth="1"/>
    <col min="11277" max="11277" width="47.42578125" style="445" customWidth="1"/>
    <col min="11278" max="11281" width="0" style="445" hidden="1"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520" width="10.5703125" style="445"/>
    <col min="11521" max="11528" width="0" style="445" hidden="1" customWidth="1"/>
    <col min="11529" max="11531" width="3.7109375" style="445" customWidth="1"/>
    <col min="11532" max="11532" width="12.7109375" style="445" customWidth="1"/>
    <col min="11533" max="11533" width="47.42578125" style="445" customWidth="1"/>
    <col min="11534" max="11537" width="0" style="445" hidden="1"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776" width="10.5703125" style="445"/>
    <col min="11777" max="11784" width="0" style="445" hidden="1" customWidth="1"/>
    <col min="11785" max="11787" width="3.7109375" style="445" customWidth="1"/>
    <col min="11788" max="11788" width="12.7109375" style="445" customWidth="1"/>
    <col min="11789" max="11789" width="47.42578125" style="445" customWidth="1"/>
    <col min="11790" max="11793" width="0" style="445" hidden="1"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2032" width="10.5703125" style="445"/>
    <col min="12033" max="12040" width="0" style="445" hidden="1" customWidth="1"/>
    <col min="12041" max="12043" width="3.7109375" style="445" customWidth="1"/>
    <col min="12044" max="12044" width="12.7109375" style="445" customWidth="1"/>
    <col min="12045" max="12045" width="47.42578125" style="445" customWidth="1"/>
    <col min="12046" max="12049" width="0" style="445" hidden="1"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288" width="10.5703125" style="445"/>
    <col min="12289" max="12296" width="0" style="445" hidden="1" customWidth="1"/>
    <col min="12297" max="12299" width="3.7109375" style="445" customWidth="1"/>
    <col min="12300" max="12300" width="12.7109375" style="445" customWidth="1"/>
    <col min="12301" max="12301" width="47.42578125" style="445" customWidth="1"/>
    <col min="12302" max="12305" width="0" style="445" hidden="1"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544" width="10.5703125" style="445"/>
    <col min="12545" max="12552" width="0" style="445" hidden="1" customWidth="1"/>
    <col min="12553" max="12555" width="3.7109375" style="445" customWidth="1"/>
    <col min="12556" max="12556" width="12.7109375" style="445" customWidth="1"/>
    <col min="12557" max="12557" width="47.42578125" style="445" customWidth="1"/>
    <col min="12558" max="12561" width="0" style="445" hidden="1"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800" width="10.5703125" style="445"/>
    <col min="12801" max="12808" width="0" style="445" hidden="1" customWidth="1"/>
    <col min="12809" max="12811" width="3.7109375" style="445" customWidth="1"/>
    <col min="12812" max="12812" width="12.7109375" style="445" customWidth="1"/>
    <col min="12813" max="12813" width="47.42578125" style="445" customWidth="1"/>
    <col min="12814" max="12817" width="0" style="445" hidden="1"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3056" width="10.5703125" style="445"/>
    <col min="13057" max="13064" width="0" style="445" hidden="1" customWidth="1"/>
    <col min="13065" max="13067" width="3.7109375" style="445" customWidth="1"/>
    <col min="13068" max="13068" width="12.7109375" style="445" customWidth="1"/>
    <col min="13069" max="13069" width="47.42578125" style="445" customWidth="1"/>
    <col min="13070" max="13073" width="0" style="445" hidden="1"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312" width="10.5703125" style="445"/>
    <col min="13313" max="13320" width="0" style="445" hidden="1" customWidth="1"/>
    <col min="13321" max="13323" width="3.7109375" style="445" customWidth="1"/>
    <col min="13324" max="13324" width="12.7109375" style="445" customWidth="1"/>
    <col min="13325" max="13325" width="47.42578125" style="445" customWidth="1"/>
    <col min="13326" max="13329" width="0" style="445" hidden="1"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568" width="10.5703125" style="445"/>
    <col min="13569" max="13576" width="0" style="445" hidden="1" customWidth="1"/>
    <col min="13577" max="13579" width="3.7109375" style="445" customWidth="1"/>
    <col min="13580" max="13580" width="12.7109375" style="445" customWidth="1"/>
    <col min="13581" max="13581" width="47.42578125" style="445" customWidth="1"/>
    <col min="13582" max="13585" width="0" style="445" hidden="1"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824" width="10.5703125" style="445"/>
    <col min="13825" max="13832" width="0" style="445" hidden="1" customWidth="1"/>
    <col min="13833" max="13835" width="3.7109375" style="445" customWidth="1"/>
    <col min="13836" max="13836" width="12.7109375" style="445" customWidth="1"/>
    <col min="13837" max="13837" width="47.42578125" style="445" customWidth="1"/>
    <col min="13838" max="13841" width="0" style="445" hidden="1"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4080" width="10.5703125" style="445"/>
    <col min="14081" max="14088" width="0" style="445" hidden="1" customWidth="1"/>
    <col min="14089" max="14091" width="3.7109375" style="445" customWidth="1"/>
    <col min="14092" max="14092" width="12.7109375" style="445" customWidth="1"/>
    <col min="14093" max="14093" width="47.42578125" style="445" customWidth="1"/>
    <col min="14094" max="14097" width="0" style="445" hidden="1"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336" width="10.5703125" style="445"/>
    <col min="14337" max="14344" width="0" style="445" hidden="1" customWidth="1"/>
    <col min="14345" max="14347" width="3.7109375" style="445" customWidth="1"/>
    <col min="14348" max="14348" width="12.7109375" style="445" customWidth="1"/>
    <col min="14349" max="14349" width="47.42578125" style="445" customWidth="1"/>
    <col min="14350" max="14353" width="0" style="445" hidden="1"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592" width="10.5703125" style="445"/>
    <col min="14593" max="14600" width="0" style="445" hidden="1" customWidth="1"/>
    <col min="14601" max="14603" width="3.7109375" style="445" customWidth="1"/>
    <col min="14604" max="14604" width="12.7109375" style="445" customWidth="1"/>
    <col min="14605" max="14605" width="47.42578125" style="445" customWidth="1"/>
    <col min="14606" max="14609" width="0" style="445" hidden="1"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848" width="10.5703125" style="445"/>
    <col min="14849" max="14856" width="0" style="445" hidden="1" customWidth="1"/>
    <col min="14857" max="14859" width="3.7109375" style="445" customWidth="1"/>
    <col min="14860" max="14860" width="12.7109375" style="445" customWidth="1"/>
    <col min="14861" max="14861" width="47.42578125" style="445" customWidth="1"/>
    <col min="14862" max="14865" width="0" style="445" hidden="1"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5104" width="10.5703125" style="445"/>
    <col min="15105" max="15112" width="0" style="445" hidden="1" customWidth="1"/>
    <col min="15113" max="15115" width="3.7109375" style="445" customWidth="1"/>
    <col min="15116" max="15116" width="12.7109375" style="445" customWidth="1"/>
    <col min="15117" max="15117" width="47.42578125" style="445" customWidth="1"/>
    <col min="15118" max="15121" width="0" style="445" hidden="1"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360" width="10.5703125" style="445"/>
    <col min="15361" max="15368" width="0" style="445" hidden="1" customWidth="1"/>
    <col min="15369" max="15371" width="3.7109375" style="445" customWidth="1"/>
    <col min="15372" max="15372" width="12.7109375" style="445" customWidth="1"/>
    <col min="15373" max="15373" width="47.42578125" style="445" customWidth="1"/>
    <col min="15374" max="15377" width="0" style="445" hidden="1"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616" width="10.5703125" style="445"/>
    <col min="15617" max="15624" width="0" style="445" hidden="1" customWidth="1"/>
    <col min="15625" max="15627" width="3.7109375" style="445" customWidth="1"/>
    <col min="15628" max="15628" width="12.7109375" style="445" customWidth="1"/>
    <col min="15629" max="15629" width="47.42578125" style="445" customWidth="1"/>
    <col min="15630" max="15633" width="0" style="445" hidden="1"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872" width="10.5703125" style="445"/>
    <col min="15873" max="15880" width="0" style="445" hidden="1" customWidth="1"/>
    <col min="15881" max="15883" width="3.7109375" style="445" customWidth="1"/>
    <col min="15884" max="15884" width="12.7109375" style="445" customWidth="1"/>
    <col min="15885" max="15885" width="47.42578125" style="445" customWidth="1"/>
    <col min="15886" max="15889" width="0" style="445" hidden="1"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6128" width="10.5703125" style="445"/>
    <col min="16129" max="16136" width="0" style="445" hidden="1" customWidth="1"/>
    <col min="16137" max="16139" width="3.7109375" style="445" customWidth="1"/>
    <col min="16140" max="16140" width="12.7109375" style="445" customWidth="1"/>
    <col min="16141" max="16141" width="47.42578125" style="445" customWidth="1"/>
    <col min="16142" max="16145" width="0" style="445" hidden="1"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384" width="10.5703125" style="445"/>
  </cols>
  <sheetData>
    <row r="1" spans="1:34" hidden="1"/>
    <row r="2" spans="1:34" hidden="1"/>
    <row r="3" spans="1:34" hidden="1"/>
    <row r="4" spans="1:34" ht="3" customHeight="1">
      <c r="J4" s="450"/>
      <c r="K4" s="450"/>
      <c r="L4" s="446"/>
      <c r="M4" s="446"/>
      <c r="N4" s="446"/>
      <c r="O4" s="453"/>
      <c r="P4" s="453"/>
      <c r="Q4" s="453"/>
      <c r="R4" s="453"/>
      <c r="S4" s="453"/>
      <c r="T4" s="453"/>
      <c r="U4" s="446"/>
    </row>
    <row r="5" spans="1:34" ht="22.5" customHeight="1">
      <c r="J5" s="450"/>
      <c r="K5" s="450"/>
      <c r="L5" s="1310" t="s">
        <v>613</v>
      </c>
      <c r="M5" s="1310"/>
      <c r="N5" s="1310"/>
      <c r="O5" s="1310"/>
      <c r="P5" s="1310"/>
      <c r="Q5" s="1310"/>
      <c r="R5" s="1310"/>
      <c r="S5" s="1310"/>
      <c r="T5" s="1310"/>
      <c r="U5" s="465"/>
    </row>
    <row r="6" spans="1:34" ht="3" customHeight="1">
      <c r="J6" s="450"/>
      <c r="K6" s="450"/>
      <c r="L6" s="446"/>
      <c r="M6" s="446"/>
      <c r="N6" s="446"/>
      <c r="O6" s="449"/>
      <c r="P6" s="449"/>
      <c r="Q6" s="449"/>
      <c r="R6" s="449"/>
      <c r="S6" s="449"/>
      <c r="T6" s="449"/>
      <c r="U6" s="446"/>
    </row>
    <row r="7" spans="1:34"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4" s="537" customFormat="1" ht="18.75">
      <c r="A8" s="557"/>
      <c r="B8" s="557"/>
      <c r="C8" s="557"/>
      <c r="D8" s="557"/>
      <c r="E8" s="557"/>
      <c r="F8" s="557"/>
      <c r="G8" s="557"/>
      <c r="H8" s="557"/>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633"/>
      <c r="X8" s="557"/>
      <c r="Y8" s="557"/>
      <c r="Z8" s="557"/>
      <c r="AA8" s="557"/>
      <c r="AB8" s="557"/>
      <c r="AC8" s="557"/>
      <c r="AD8" s="557"/>
      <c r="AE8" s="557"/>
      <c r="AF8" s="557"/>
      <c r="AG8" s="557"/>
      <c r="AH8" s="557"/>
    </row>
    <row r="9" spans="1:34" s="460" customFormat="1" ht="18.75">
      <c r="A9" s="473"/>
      <c r="B9" s="473"/>
      <c r="C9" s="473"/>
      <c r="D9" s="473"/>
      <c r="E9" s="473"/>
      <c r="F9" s="473"/>
      <c r="G9" s="473"/>
      <c r="H9" s="473"/>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633"/>
      <c r="X9" s="473"/>
      <c r="Y9" s="473"/>
      <c r="Z9" s="473"/>
      <c r="AA9" s="473"/>
      <c r="AB9" s="473"/>
      <c r="AC9" s="473"/>
      <c r="AD9" s="473"/>
      <c r="AE9" s="473"/>
      <c r="AF9" s="473"/>
      <c r="AG9" s="473"/>
      <c r="AH9" s="473"/>
    </row>
    <row r="10" spans="1:34"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4" s="460" customFormat="1" ht="11.25" hidden="1">
      <c r="A11" s="473"/>
      <c r="B11" s="473"/>
      <c r="C11" s="473"/>
      <c r="D11" s="473"/>
      <c r="E11" s="473"/>
      <c r="F11" s="473"/>
      <c r="G11" s="473"/>
      <c r="H11" s="473"/>
      <c r="L11" s="520"/>
      <c r="M11" s="520"/>
      <c r="N11" s="534"/>
      <c r="O11" s="549"/>
      <c r="P11" s="549"/>
      <c r="Q11" s="549"/>
      <c r="R11" s="549"/>
      <c r="S11" s="549"/>
      <c r="T11" s="549"/>
      <c r="U11" s="471" t="s">
        <v>370</v>
      </c>
      <c r="X11" s="473"/>
      <c r="Y11" s="473"/>
      <c r="Z11" s="473"/>
      <c r="AA11" s="473"/>
      <c r="AB11" s="473"/>
      <c r="AC11" s="473"/>
      <c r="AD11" s="473"/>
      <c r="AE11" s="473"/>
      <c r="AF11" s="473"/>
      <c r="AG11" s="473"/>
      <c r="AH11" s="473"/>
    </row>
    <row r="12" spans="1:34" ht="15" customHeight="1">
      <c r="J12" s="450"/>
      <c r="K12" s="450"/>
      <c r="L12" s="446"/>
      <c r="M12" s="446"/>
      <c r="N12" s="446"/>
      <c r="O12" s="1329"/>
      <c r="P12" s="1329"/>
      <c r="Q12" s="1329"/>
      <c r="R12" s="1329"/>
      <c r="S12" s="1329"/>
      <c r="T12" s="1329"/>
      <c r="U12" s="1329"/>
    </row>
    <row r="13" spans="1:34">
      <c r="J13" s="450"/>
      <c r="K13" s="450"/>
      <c r="L13" s="1224" t="s">
        <v>444</v>
      </c>
      <c r="M13" s="1224"/>
      <c r="N13" s="1224"/>
      <c r="O13" s="1224"/>
      <c r="P13" s="1224"/>
      <c r="Q13" s="1224"/>
      <c r="R13" s="1224"/>
      <c r="S13" s="1224"/>
      <c r="T13" s="1224"/>
      <c r="U13" s="1224"/>
      <c r="V13" s="1224"/>
      <c r="W13" s="1224" t="s">
        <v>445</v>
      </c>
    </row>
    <row r="14" spans="1:34" ht="14.25" customHeight="1">
      <c r="J14" s="450"/>
      <c r="K14" s="450"/>
      <c r="L14" s="1296" t="s">
        <v>90</v>
      </c>
      <c r="M14" s="1296" t="s">
        <v>599</v>
      </c>
      <c r="N14" s="489"/>
      <c r="O14" s="1297" t="s">
        <v>601</v>
      </c>
      <c r="P14" s="1298"/>
      <c r="Q14" s="1298"/>
      <c r="R14" s="1298"/>
      <c r="S14" s="1298"/>
      <c r="T14" s="1299"/>
      <c r="U14" s="1307" t="s">
        <v>338</v>
      </c>
      <c r="V14" s="1293" t="s">
        <v>273</v>
      </c>
      <c r="W14" s="1224"/>
    </row>
    <row r="15" spans="1:34" s="491" customFormat="1" ht="14.25" customHeight="1">
      <c r="A15" s="552"/>
      <c r="B15" s="552"/>
      <c r="C15" s="552"/>
      <c r="D15" s="552"/>
      <c r="E15" s="552"/>
      <c r="F15" s="552"/>
      <c r="G15" s="558"/>
      <c r="H15" s="558"/>
      <c r="I15" s="499"/>
      <c r="J15" s="497"/>
      <c r="K15" s="497"/>
      <c r="L15" s="1296"/>
      <c r="M15" s="1296"/>
      <c r="N15" s="489"/>
      <c r="O15" s="1302" t="s">
        <v>672</v>
      </c>
      <c r="P15" s="1300" t="s">
        <v>269</v>
      </c>
      <c r="Q15" s="1301"/>
      <c r="R15" s="1305" t="s">
        <v>612</v>
      </c>
      <c r="S15" s="1305"/>
      <c r="T15" s="1306"/>
      <c r="U15" s="1308"/>
      <c r="V15" s="1294"/>
      <c r="W15" s="1224"/>
      <c r="X15" s="552"/>
      <c r="Y15" s="552"/>
      <c r="Z15" s="552"/>
      <c r="AA15" s="552"/>
      <c r="AB15" s="552"/>
      <c r="AC15" s="552"/>
      <c r="AD15" s="552"/>
      <c r="AE15" s="552"/>
      <c r="AF15" s="552"/>
      <c r="AG15" s="552"/>
      <c r="AH15" s="552"/>
    </row>
    <row r="16" spans="1:34" ht="33.75">
      <c r="J16" s="450"/>
      <c r="K16" s="450"/>
      <c r="L16" s="1296"/>
      <c r="M16" s="1296"/>
      <c r="N16" s="488"/>
      <c r="O16" s="1303"/>
      <c r="P16" s="503" t="s">
        <v>667</v>
      </c>
      <c r="Q16" s="503" t="s">
        <v>668</v>
      </c>
      <c r="R16" s="504" t="s">
        <v>272</v>
      </c>
      <c r="S16" s="1291" t="s">
        <v>271</v>
      </c>
      <c r="T16" s="1292"/>
      <c r="U16" s="1309"/>
      <c r="V16" s="1295"/>
      <c r="W16" s="1224"/>
    </row>
    <row r="17" spans="1:35">
      <c r="J17" s="450"/>
      <c r="K17" s="458">
        <v>1</v>
      </c>
      <c r="L17" s="493" t="s">
        <v>91</v>
      </c>
      <c r="M17" s="493" t="s">
        <v>47</v>
      </c>
      <c r="N17" s="464" t="s">
        <v>47</v>
      </c>
      <c r="O17" s="456">
        <f ca="1">OFFSET(O17,0,-1)+1</f>
        <v>3</v>
      </c>
      <c r="P17" s="456">
        <f ca="1">OFFSET(P17,0,-1)+1</f>
        <v>4</v>
      </c>
      <c r="Q17" s="456">
        <f ca="1">OFFSET(Q17,0,-1)+1</f>
        <v>5</v>
      </c>
      <c r="R17" s="456">
        <f ca="1">OFFSET(R17,0,-1)+1</f>
        <v>6</v>
      </c>
      <c r="S17" s="1312">
        <f ca="1">OFFSET(S17,0,-1)+1</f>
        <v>7</v>
      </c>
      <c r="T17" s="1312"/>
      <c r="U17" s="456">
        <f ca="1">OFFSET(U17,0,-2)+1</f>
        <v>8</v>
      </c>
      <c r="V17" s="618">
        <f ca="1">OFFSET(V17,0,-1)</f>
        <v>8</v>
      </c>
      <c r="W17" s="456">
        <f ca="1">OFFSET(W17,0,-1)+1</f>
        <v>9</v>
      </c>
    </row>
    <row r="18" spans="1:35" ht="22.5">
      <c r="A18" s="1279">
        <v>1</v>
      </c>
      <c r="B18" s="904"/>
      <c r="C18" s="904"/>
      <c r="D18" s="904"/>
      <c r="E18" s="905"/>
      <c r="F18" s="906"/>
      <c r="G18" s="906"/>
      <c r="H18" s="906"/>
      <c r="I18" s="907"/>
      <c r="J18" s="902"/>
      <c r="K18" s="909"/>
      <c r="L18" s="560">
        <f>mergeValue(A18)</f>
        <v>1</v>
      </c>
      <c r="M18" s="608" t="s">
        <v>19</v>
      </c>
      <c r="N18" s="547"/>
      <c r="O18" s="1325"/>
      <c r="P18" s="1325"/>
      <c r="Q18" s="1325"/>
      <c r="R18" s="1325"/>
      <c r="S18" s="1325"/>
      <c r="T18" s="1325"/>
      <c r="U18" s="1325"/>
      <c r="V18" s="1325"/>
      <c r="W18" s="1123" t="s">
        <v>715</v>
      </c>
    </row>
    <row r="19" spans="1:35" ht="22.5">
      <c r="A19" s="1279"/>
      <c r="B19" s="1279">
        <v>1</v>
      </c>
      <c r="C19" s="904"/>
      <c r="D19" s="904"/>
      <c r="E19" s="906"/>
      <c r="F19" s="906"/>
      <c r="G19" s="906"/>
      <c r="H19" s="906"/>
      <c r="I19" s="901"/>
      <c r="J19" s="900"/>
      <c r="K19" s="903"/>
      <c r="L19" s="560" t="str">
        <f>mergeValue(A19) &amp;"."&amp; mergeValue(B19)</f>
        <v>1.1</v>
      </c>
      <c r="M19" s="514" t="s">
        <v>15</v>
      </c>
      <c r="N19" s="547"/>
      <c r="O19" s="1325"/>
      <c r="P19" s="1325"/>
      <c r="Q19" s="1325"/>
      <c r="R19" s="1325"/>
      <c r="S19" s="1325"/>
      <c r="T19" s="1325"/>
      <c r="U19" s="1325"/>
      <c r="V19" s="1325"/>
      <c r="W19" s="1123" t="s">
        <v>458</v>
      </c>
    </row>
    <row r="20" spans="1:35" ht="22.5">
      <c r="A20" s="1279"/>
      <c r="B20" s="1279"/>
      <c r="C20" s="1279">
        <v>1</v>
      </c>
      <c r="D20" s="904"/>
      <c r="E20" s="906"/>
      <c r="F20" s="906"/>
      <c r="G20" s="906"/>
      <c r="H20" s="906"/>
      <c r="I20" s="908"/>
      <c r="J20" s="900"/>
      <c r="K20" s="903"/>
      <c r="L20" s="560" t="str">
        <f>mergeValue(A20) &amp;"."&amp; mergeValue(B20)&amp;"."&amp; mergeValue(C20)</f>
        <v>1.1.1</v>
      </c>
      <c r="M20" s="515" t="s">
        <v>7</v>
      </c>
      <c r="N20" s="547"/>
      <c r="O20" s="1325"/>
      <c r="P20" s="1325"/>
      <c r="Q20" s="1325"/>
      <c r="R20" s="1325"/>
      <c r="S20" s="1325"/>
      <c r="T20" s="1325"/>
      <c r="U20" s="1325"/>
      <c r="V20" s="1325"/>
      <c r="W20" s="1123" t="s">
        <v>597</v>
      </c>
    </row>
    <row r="21" spans="1:35" ht="22.5">
      <c r="A21" s="1279"/>
      <c r="B21" s="1279"/>
      <c r="C21" s="1279"/>
      <c r="D21" s="1279">
        <v>1</v>
      </c>
      <c r="E21" s="906"/>
      <c r="F21" s="906"/>
      <c r="G21" s="906"/>
      <c r="H21" s="906"/>
      <c r="I21" s="908"/>
      <c r="J21" s="900"/>
      <c r="K21" s="903"/>
      <c r="L21" s="560" t="str">
        <f>mergeValue(A21) &amp;"."&amp; mergeValue(B21)&amp;"."&amp; mergeValue(C21)&amp;"."&amp; mergeValue(D21)</f>
        <v>1.1.1.1</v>
      </c>
      <c r="M21" s="516" t="s">
        <v>21</v>
      </c>
      <c r="N21" s="547"/>
      <c r="O21" s="1325"/>
      <c r="P21" s="1325"/>
      <c r="Q21" s="1325"/>
      <c r="R21" s="1325"/>
      <c r="S21" s="1325"/>
      <c r="T21" s="1325"/>
      <c r="U21" s="1325"/>
      <c r="V21" s="1325"/>
      <c r="W21" s="1123" t="s">
        <v>598</v>
      </c>
    </row>
    <row r="22" spans="1:35" ht="11.25" hidden="1" customHeight="1">
      <c r="A22" s="1279"/>
      <c r="B22" s="1279"/>
      <c r="C22" s="1279"/>
      <c r="D22" s="1279"/>
      <c r="E22" s="1279">
        <v>1</v>
      </c>
      <c r="F22" s="906"/>
      <c r="G22" s="906"/>
      <c r="H22" s="904">
        <v>1</v>
      </c>
      <c r="I22" s="1279">
        <v>1</v>
      </c>
      <c r="J22" s="906"/>
      <c r="K22" s="911"/>
      <c r="L22" s="560"/>
      <c r="M22" s="522"/>
      <c r="N22" s="548"/>
      <c r="O22" s="598"/>
      <c r="P22" s="598"/>
      <c r="Q22" s="598"/>
      <c r="R22" s="598"/>
      <c r="S22" s="598"/>
      <c r="T22" s="598"/>
      <c r="U22" s="598"/>
      <c r="V22" s="476"/>
      <c r="W22" s="1084"/>
    </row>
    <row r="23" spans="1:35" ht="33.75">
      <c r="A23" s="1279"/>
      <c r="B23" s="1279"/>
      <c r="C23" s="1279"/>
      <c r="D23" s="1279"/>
      <c r="E23" s="1279"/>
      <c r="F23" s="1279">
        <v>1</v>
      </c>
      <c r="G23" s="904"/>
      <c r="H23" s="904"/>
      <c r="I23" s="1279"/>
      <c r="J23" s="1279">
        <v>1</v>
      </c>
      <c r="K23" s="912"/>
      <c r="L23" s="560" t="str">
        <f>mergeValue(A23) &amp;"."&amp; mergeValue(B23)&amp;"."&amp; mergeValue(C23)&amp;"."&amp; mergeValue(D23)&amp;"."&amp;  mergeValue(F23)</f>
        <v>1.1.1.1.1</v>
      </c>
      <c r="M23" s="523" t="s">
        <v>9</v>
      </c>
      <c r="N23" s="548"/>
      <c r="O23" s="1317"/>
      <c r="P23" s="1317"/>
      <c r="Q23" s="1317"/>
      <c r="R23" s="1317"/>
      <c r="S23" s="1317"/>
      <c r="T23" s="1317"/>
      <c r="U23" s="1317"/>
      <c r="V23" s="1317"/>
      <c r="W23" s="1123" t="s">
        <v>717</v>
      </c>
      <c r="Y23" s="472" t="str">
        <f>strCheckUnique(Z23:Z26)</f>
        <v/>
      </c>
      <c r="AA23" s="472"/>
    </row>
    <row r="24" spans="1:35" ht="99" customHeight="1">
      <c r="A24" s="1279"/>
      <c r="B24" s="1279"/>
      <c r="C24" s="1279"/>
      <c r="D24" s="1279"/>
      <c r="E24" s="1279"/>
      <c r="F24" s="1279"/>
      <c r="G24" s="904">
        <v>1</v>
      </c>
      <c r="H24" s="904"/>
      <c r="I24" s="1279"/>
      <c r="J24" s="1279"/>
      <c r="K24" s="912">
        <v>1</v>
      </c>
      <c r="L24" s="560" t="str">
        <f>mergeValue(A24) &amp;"."&amp; mergeValue(B24)&amp;"."&amp; mergeValue(C24)&amp;"."&amp; mergeValue(D24)&amp;"."&amp; mergeValue(F24)&amp;"."&amp; mergeValue(G24)</f>
        <v>1.1.1.1.1.1</v>
      </c>
      <c r="M24" s="1082"/>
      <c r="N24" s="553"/>
      <c r="O24" s="530"/>
      <c r="P24" s="530"/>
      <c r="Q24" s="1033"/>
      <c r="R24" s="1318"/>
      <c r="S24" s="1287" t="s">
        <v>82</v>
      </c>
      <c r="T24" s="1318"/>
      <c r="U24" s="1287" t="s">
        <v>83</v>
      </c>
      <c r="V24" s="545"/>
      <c r="W24" s="1288" t="s">
        <v>730</v>
      </c>
      <c r="X24" s="468" t="str">
        <f>strCheckDate(O25:V25)</f>
        <v/>
      </c>
      <c r="Y24" s="472"/>
      <c r="Z24" s="472" t="str">
        <f>IF(M24="","",M24 )</f>
        <v/>
      </c>
      <c r="AA24" s="472"/>
      <c r="AB24" s="472"/>
      <c r="AC24" s="472"/>
    </row>
    <row r="25" spans="1:35" ht="11.25" hidden="1">
      <c r="A25" s="1279"/>
      <c r="B25" s="1279"/>
      <c r="C25" s="1279"/>
      <c r="D25" s="1279"/>
      <c r="E25" s="1279"/>
      <c r="F25" s="1279"/>
      <c r="G25" s="904"/>
      <c r="H25" s="904"/>
      <c r="I25" s="1279"/>
      <c r="J25" s="1279"/>
      <c r="K25" s="912"/>
      <c r="L25" s="567"/>
      <c r="M25" s="613"/>
      <c r="N25" s="553"/>
      <c r="O25" s="530"/>
      <c r="P25" s="530"/>
      <c r="Q25" s="551" t="str">
        <f>R24 &amp; "-" &amp; T24</f>
        <v>-</v>
      </c>
      <c r="R25" s="1286"/>
      <c r="S25" s="1287"/>
      <c r="T25" s="1286"/>
      <c r="U25" s="1287"/>
      <c r="V25" s="545"/>
      <c r="W25" s="1289"/>
    </row>
    <row r="26" spans="1:35" s="444" customFormat="1" ht="15" customHeight="1">
      <c r="A26" s="1279"/>
      <c r="B26" s="1279"/>
      <c r="C26" s="1279"/>
      <c r="D26" s="1279"/>
      <c r="E26" s="1279"/>
      <c r="F26" s="1279"/>
      <c r="G26" s="906"/>
      <c r="H26" s="904"/>
      <c r="I26" s="1279"/>
      <c r="J26" s="1279"/>
      <c r="K26" s="911"/>
      <c r="L26" s="506"/>
      <c r="M26" s="524" t="s">
        <v>24</v>
      </c>
      <c r="N26" s="519"/>
      <c r="O26" s="513"/>
      <c r="P26" s="513"/>
      <c r="Q26" s="513"/>
      <c r="R26" s="540"/>
      <c r="S26" s="532"/>
      <c r="T26" s="531"/>
      <c r="U26" s="519"/>
      <c r="V26" s="528"/>
      <c r="W26" s="1290"/>
      <c r="X26" s="469"/>
      <c r="Y26" s="469"/>
      <c r="Z26" s="469"/>
      <c r="AA26" s="469"/>
      <c r="AB26" s="469"/>
      <c r="AC26" s="469"/>
      <c r="AD26" s="469"/>
      <c r="AE26" s="469"/>
      <c r="AF26" s="469"/>
      <c r="AG26" s="469"/>
      <c r="AH26" s="469"/>
    </row>
    <row r="27" spans="1:35" s="444" customFormat="1" ht="15" customHeight="1">
      <c r="A27" s="1279"/>
      <c r="B27" s="1279"/>
      <c r="C27" s="1279"/>
      <c r="D27" s="1279"/>
      <c r="E27" s="1279"/>
      <c r="F27" s="906"/>
      <c r="G27" s="906"/>
      <c r="H27" s="904"/>
      <c r="I27" s="1279"/>
      <c r="J27" s="906"/>
      <c r="K27" s="911"/>
      <c r="L27" s="506"/>
      <c r="M27" s="519" t="s">
        <v>10</v>
      </c>
      <c r="N27" s="518"/>
      <c r="O27" s="513"/>
      <c r="P27" s="513"/>
      <c r="Q27" s="513"/>
      <c r="R27" s="540"/>
      <c r="S27" s="532"/>
      <c r="T27" s="531"/>
      <c r="U27" s="518"/>
      <c r="V27" s="532"/>
      <c r="W27" s="528"/>
      <c r="X27" s="469"/>
      <c r="Y27" s="469"/>
      <c r="Z27" s="469"/>
      <c r="AA27" s="469"/>
      <c r="AB27" s="469"/>
      <c r="AC27" s="469"/>
      <c r="AD27" s="469"/>
      <c r="AE27" s="469"/>
      <c r="AF27" s="469"/>
      <c r="AG27" s="469"/>
      <c r="AH27" s="469"/>
    </row>
    <row r="28" spans="1:35" s="444" customFormat="1" ht="15" hidden="1" customHeight="1">
      <c r="A28" s="1279"/>
      <c r="B28" s="1279"/>
      <c r="C28" s="1279"/>
      <c r="D28" s="1279"/>
      <c r="E28" s="910"/>
      <c r="F28" s="906"/>
      <c r="G28" s="906"/>
      <c r="H28" s="906"/>
      <c r="I28" s="902"/>
      <c r="J28" s="899"/>
      <c r="K28" s="909"/>
      <c r="L28" s="506"/>
      <c r="M28" s="519"/>
      <c r="N28" s="519"/>
      <c r="O28" s="519"/>
      <c r="P28" s="519"/>
      <c r="Q28" s="519"/>
      <c r="R28" s="519"/>
      <c r="S28" s="519"/>
      <c r="T28" s="519"/>
      <c r="U28" s="519"/>
      <c r="V28" s="532"/>
      <c r="W28" s="528"/>
      <c r="X28" s="469"/>
      <c r="Y28" s="469"/>
      <c r="Z28" s="469"/>
      <c r="AA28" s="469"/>
      <c r="AB28" s="469"/>
      <c r="AC28" s="469"/>
      <c r="AD28" s="469"/>
      <c r="AE28" s="469"/>
      <c r="AF28" s="469"/>
      <c r="AG28" s="469"/>
      <c r="AH28" s="469"/>
      <c r="AI28" s="469"/>
    </row>
    <row r="29" spans="1:35" s="444" customFormat="1" ht="15" customHeight="1">
      <c r="A29" s="1279"/>
      <c r="B29" s="1279"/>
      <c r="C29" s="1279"/>
      <c r="D29" s="910"/>
      <c r="E29" s="910"/>
      <c r="F29" s="906"/>
      <c r="G29" s="906"/>
      <c r="H29" s="906"/>
      <c r="I29" s="902"/>
      <c r="J29" s="899"/>
      <c r="K29" s="909"/>
      <c r="L29" s="506"/>
      <c r="M29" s="518" t="s">
        <v>16</v>
      </c>
      <c r="N29" s="517"/>
      <c r="O29" s="513"/>
      <c r="P29" s="513"/>
      <c r="Q29" s="513"/>
      <c r="R29" s="540"/>
      <c r="S29" s="532"/>
      <c r="T29" s="531"/>
      <c r="U29" s="517"/>
      <c r="V29" s="532"/>
      <c r="W29" s="528"/>
      <c r="X29" s="469"/>
      <c r="Y29" s="469"/>
      <c r="Z29" s="469"/>
      <c r="AA29" s="469"/>
      <c r="AB29" s="469"/>
      <c r="AC29" s="469"/>
      <c r="AD29" s="469"/>
      <c r="AE29" s="469"/>
      <c r="AF29" s="469"/>
      <c r="AG29" s="469"/>
      <c r="AH29" s="469"/>
    </row>
    <row r="30" spans="1:35" s="444" customFormat="1" ht="15" customHeight="1">
      <c r="A30" s="1279"/>
      <c r="B30" s="1279"/>
      <c r="C30" s="910"/>
      <c r="D30" s="910"/>
      <c r="E30" s="910"/>
      <c r="F30" s="910"/>
      <c r="G30" s="915"/>
      <c r="H30" s="902"/>
      <c r="I30" s="913"/>
      <c r="J30" s="899"/>
      <c r="K30" s="914"/>
      <c r="L30" s="506"/>
      <c r="M30" s="517" t="s">
        <v>17</v>
      </c>
      <c r="N30" s="517"/>
      <c r="O30" s="513"/>
      <c r="P30" s="513"/>
      <c r="Q30" s="513"/>
      <c r="R30" s="540"/>
      <c r="S30" s="532"/>
      <c r="T30" s="531"/>
      <c r="U30" s="517"/>
      <c r="V30" s="532"/>
      <c r="W30" s="528"/>
      <c r="X30" s="469"/>
      <c r="Y30" s="469"/>
      <c r="Z30" s="469"/>
      <c r="AA30" s="469"/>
      <c r="AB30" s="469"/>
      <c r="AC30" s="469"/>
      <c r="AD30" s="469"/>
      <c r="AE30" s="469"/>
      <c r="AF30" s="469"/>
      <c r="AG30" s="469"/>
      <c r="AH30" s="469"/>
    </row>
    <row r="31" spans="1:35" s="444" customFormat="1" ht="15" customHeight="1">
      <c r="A31" s="1279"/>
      <c r="B31" s="910"/>
      <c r="C31" s="910"/>
      <c r="D31" s="910"/>
      <c r="E31" s="910"/>
      <c r="F31" s="910"/>
      <c r="G31" s="915"/>
      <c r="H31" s="902"/>
      <c r="I31" s="902"/>
      <c r="J31" s="899"/>
      <c r="K31" s="909"/>
      <c r="L31" s="506"/>
      <c r="M31" s="526" t="s">
        <v>18</v>
      </c>
      <c r="N31" s="517"/>
      <c r="O31" s="513"/>
      <c r="P31" s="513"/>
      <c r="Q31" s="513"/>
      <c r="R31" s="540"/>
      <c r="S31" s="532"/>
      <c r="T31" s="531"/>
      <c r="U31" s="517"/>
      <c r="V31" s="532"/>
      <c r="W31" s="528"/>
      <c r="X31" s="469"/>
      <c r="Y31" s="469"/>
      <c r="Z31" s="469"/>
      <c r="AA31" s="469"/>
      <c r="AB31" s="469"/>
      <c r="AC31" s="469"/>
      <c r="AD31" s="469"/>
      <c r="AE31" s="469"/>
      <c r="AF31" s="469"/>
      <c r="AG31" s="469"/>
      <c r="AH31" s="469"/>
    </row>
    <row r="32" spans="1:35" s="444" customFormat="1" ht="15" customHeight="1">
      <c r="A32" s="898"/>
      <c r="B32" s="898"/>
      <c r="C32" s="898"/>
      <c r="D32" s="898"/>
      <c r="E32" s="898"/>
      <c r="F32" s="898"/>
      <c r="G32" s="898"/>
      <c r="H32" s="898"/>
      <c r="I32" s="898"/>
      <c r="J32" s="898"/>
      <c r="K32" s="898"/>
      <c r="L32" s="506"/>
      <c r="M32" s="533" t="s">
        <v>307</v>
      </c>
      <c r="N32" s="517"/>
      <c r="O32" s="513"/>
      <c r="P32" s="513"/>
      <c r="Q32" s="513"/>
      <c r="R32" s="540"/>
      <c r="S32" s="532"/>
      <c r="T32" s="531"/>
      <c r="U32" s="517"/>
      <c r="V32" s="532"/>
      <c r="W32" s="528"/>
      <c r="X32" s="469"/>
      <c r="Y32" s="469"/>
      <c r="Z32" s="469"/>
      <c r="AA32" s="469"/>
      <c r="AB32" s="469"/>
      <c r="AC32" s="469"/>
      <c r="AD32" s="469"/>
      <c r="AE32" s="469"/>
      <c r="AF32" s="469"/>
      <c r="AG32" s="469"/>
      <c r="AH32" s="469"/>
    </row>
    <row r="33" spans="12:23" ht="3" customHeight="1">
      <c r="L33" s="454"/>
      <c r="M33" s="454"/>
      <c r="N33" s="454"/>
      <c r="O33" s="454"/>
      <c r="P33" s="454"/>
      <c r="Q33" s="454"/>
      <c r="R33" s="454"/>
      <c r="S33" s="454"/>
      <c r="T33" s="454"/>
      <c r="U33" s="454"/>
    </row>
    <row r="34" spans="12:23" ht="141.75" customHeight="1">
      <c r="L34" s="1">
        <v>1</v>
      </c>
      <c r="M34" s="1273" t="s">
        <v>731</v>
      </c>
      <c r="N34" s="1273"/>
      <c r="O34" s="1273"/>
      <c r="P34" s="1273"/>
      <c r="Q34" s="1273"/>
      <c r="R34" s="1273"/>
      <c r="S34" s="1273"/>
      <c r="T34" s="1273"/>
      <c r="U34" s="1273"/>
      <c r="V34" s="1273"/>
      <c r="W34" s="1273"/>
    </row>
  </sheetData>
  <sheetProtection password="FA9C" sheet="1" objects="1" scenarios="1" formatColumns="0" formatRows="0"/>
  <dataConsolidate leftLabels="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I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JQ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29"/>
  <sheetViews>
    <sheetView showGridLines="0" topLeftCell="E1" zoomScaleNormal="100" workbookViewId="0">
      <selection activeCell="G31" sqref="G31"/>
    </sheetView>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66</v>
      </c>
    </row>
    <row r="2" spans="1:20" ht="22.5">
      <c r="F2" s="1274" t="s">
        <v>469</v>
      </c>
      <c r="G2" s="1275"/>
      <c r="H2" s="1276"/>
      <c r="I2" s="406"/>
    </row>
    <row r="3" spans="1:20" ht="3" customHeight="1"/>
    <row r="4" spans="1:20" s="182" customFormat="1" ht="11.25">
      <c r="A4" s="206"/>
      <c r="B4" s="206"/>
      <c r="C4" s="206"/>
      <c r="D4" s="206"/>
      <c r="F4" s="1224" t="s">
        <v>444</v>
      </c>
      <c r="G4" s="1224"/>
      <c r="H4" s="1224"/>
      <c r="I4" s="1277" t="s">
        <v>445</v>
      </c>
      <c r="J4" s="206"/>
      <c r="K4" s="206"/>
      <c r="L4" s="206"/>
      <c r="M4" s="206"/>
      <c r="N4" s="206"/>
      <c r="O4" s="206"/>
      <c r="P4" s="206"/>
      <c r="Q4" s="206"/>
      <c r="R4" s="206"/>
      <c r="S4" s="206"/>
      <c r="T4" s="206"/>
    </row>
    <row r="5" spans="1:20" s="182" customFormat="1" ht="11.25" customHeight="1">
      <c r="A5" s="206"/>
      <c r="B5" s="206"/>
      <c r="C5" s="206"/>
      <c r="D5" s="206"/>
      <c r="F5" s="299" t="s">
        <v>90</v>
      </c>
      <c r="G5" s="313" t="s">
        <v>447</v>
      </c>
      <c r="H5" s="298" t="s">
        <v>438</v>
      </c>
      <c r="I5" s="1277"/>
      <c r="J5" s="206"/>
      <c r="K5" s="206"/>
      <c r="L5" s="206"/>
      <c r="M5" s="206"/>
      <c r="N5" s="206"/>
      <c r="O5" s="206"/>
      <c r="P5" s="206"/>
      <c r="Q5" s="206"/>
      <c r="R5" s="206"/>
      <c r="S5" s="206"/>
      <c r="T5" s="206"/>
    </row>
    <row r="6" spans="1:20" s="182" customFormat="1" ht="12" customHeight="1">
      <c r="A6" s="206"/>
      <c r="B6" s="206"/>
      <c r="C6" s="206"/>
      <c r="D6" s="206"/>
      <c r="F6" s="300" t="s">
        <v>91</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470</v>
      </c>
      <c r="H7" s="297" t="str">
        <f>IF(dateCh="","",dateCh)</f>
        <v>28.04.2023</v>
      </c>
      <c r="I7" s="188" t="s">
        <v>471</v>
      </c>
      <c r="J7" s="311"/>
      <c r="K7" s="206"/>
      <c r="L7" s="206"/>
      <c r="M7" s="206"/>
      <c r="N7" s="206"/>
      <c r="O7" s="206"/>
      <c r="P7" s="206"/>
      <c r="Q7" s="206"/>
      <c r="R7" s="206"/>
      <c r="S7" s="206"/>
      <c r="T7" s="206"/>
    </row>
    <row r="8" spans="1:20" s="182" customFormat="1" ht="45">
      <c r="A8" s="1278">
        <v>1</v>
      </c>
      <c r="B8" s="206"/>
      <c r="C8" s="206"/>
      <c r="D8" s="206"/>
      <c r="F8" s="312" t="str">
        <f>"2." &amp;mergeValue(A8)</f>
        <v>2.1</v>
      </c>
      <c r="G8" s="388" t="s">
        <v>472</v>
      </c>
      <c r="H8" s="297" t="str">
        <f>IF('Перечень тарифов'!R54="","наименование отсутствует","" &amp; 'Перечень тарифов'!R54 &amp; "")</f>
        <v>наименование отсутствует</v>
      </c>
      <c r="I8" s="188" t="s">
        <v>565</v>
      </c>
      <c r="J8" s="311"/>
      <c r="K8" s="206"/>
      <c r="L8" s="206"/>
      <c r="M8" s="206"/>
      <c r="N8" s="206"/>
      <c r="O8" s="206"/>
      <c r="P8" s="206"/>
      <c r="Q8" s="206"/>
      <c r="R8" s="206"/>
      <c r="S8" s="206"/>
      <c r="T8" s="206"/>
    </row>
    <row r="9" spans="1:20" s="182" customFormat="1" ht="45">
      <c r="A9" s="1278"/>
      <c r="B9" s="206"/>
      <c r="C9" s="206"/>
      <c r="D9" s="206"/>
      <c r="F9" s="312" t="str">
        <f>"3." &amp;mergeValue(A9)</f>
        <v>3.1</v>
      </c>
      <c r="G9" s="388" t="s">
        <v>473</v>
      </c>
      <c r="H9" s="297"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188" t="s">
        <v>563</v>
      </c>
      <c r="J9" s="311"/>
      <c r="K9" s="206"/>
      <c r="L9" s="206"/>
      <c r="M9" s="206"/>
      <c r="N9" s="206"/>
      <c r="O9" s="206"/>
      <c r="P9" s="206"/>
      <c r="Q9" s="206"/>
      <c r="R9" s="206"/>
      <c r="S9" s="206"/>
      <c r="T9" s="206"/>
    </row>
    <row r="10" spans="1:20" s="182" customFormat="1" ht="22.5">
      <c r="A10" s="1278"/>
      <c r="B10" s="206"/>
      <c r="C10" s="206"/>
      <c r="D10" s="206"/>
      <c r="F10" s="312" t="str">
        <f>"4."&amp;mergeValue(A10)</f>
        <v>4.1</v>
      </c>
      <c r="G10" s="388" t="s">
        <v>474</v>
      </c>
      <c r="H10" s="298" t="s">
        <v>448</v>
      </c>
      <c r="I10" s="188"/>
      <c r="J10" s="311"/>
      <c r="K10" s="206"/>
      <c r="L10" s="206"/>
      <c r="M10" s="206"/>
      <c r="N10" s="206"/>
      <c r="O10" s="206"/>
      <c r="P10" s="206"/>
      <c r="Q10" s="206"/>
      <c r="R10" s="206"/>
      <c r="S10" s="206"/>
      <c r="T10" s="206"/>
    </row>
    <row r="11" spans="1:20" s="182" customFormat="1" ht="18.75">
      <c r="A11" s="1278"/>
      <c r="B11" s="1278">
        <v>1</v>
      </c>
      <c r="C11" s="320"/>
      <c r="D11" s="320"/>
      <c r="F11" s="312" t="str">
        <f>"4."&amp;mergeValue(A11) &amp;"."&amp;mergeValue(B11)</f>
        <v>4.1.1</v>
      </c>
      <c r="G11" s="304" t="s">
        <v>567</v>
      </c>
      <c r="H11" s="297" t="str">
        <f>IF(region_name="","",region_name)</f>
        <v>Мурманская область</v>
      </c>
      <c r="I11" s="188" t="s">
        <v>477</v>
      </c>
      <c r="J11" s="311"/>
      <c r="K11" s="206"/>
      <c r="L11" s="206"/>
      <c r="M11" s="206"/>
      <c r="N11" s="206"/>
      <c r="O11" s="206"/>
      <c r="P11" s="206"/>
      <c r="Q11" s="206"/>
      <c r="R11" s="206"/>
      <c r="S11" s="206"/>
      <c r="T11" s="206"/>
    </row>
    <row r="12" spans="1:20" s="182" customFormat="1" ht="22.5">
      <c r="A12" s="1278"/>
      <c r="B12" s="1278"/>
      <c r="C12" s="1278">
        <v>1</v>
      </c>
      <c r="D12" s="320"/>
      <c r="F12" s="312" t="str">
        <f>"4."&amp;mergeValue(A12) &amp;"."&amp;mergeValue(B12)&amp;"."&amp;mergeValue(C12)</f>
        <v>4.1.1.1</v>
      </c>
      <c r="G12" s="317" t="s">
        <v>475</v>
      </c>
      <c r="H12" s="297" t="str">
        <f>IF(Территории!H13="","","" &amp; Территории!H13 &amp; "")</f>
        <v>город Апатиты</v>
      </c>
      <c r="I12" s="188" t="s">
        <v>478</v>
      </c>
      <c r="J12" s="311"/>
      <c r="K12" s="206"/>
      <c r="L12" s="206"/>
      <c r="M12" s="206"/>
      <c r="N12" s="206"/>
      <c r="O12" s="206"/>
      <c r="P12" s="206"/>
      <c r="Q12" s="206"/>
      <c r="R12" s="206"/>
      <c r="S12" s="206"/>
      <c r="T12" s="206"/>
    </row>
    <row r="13" spans="1:20" s="182" customFormat="1" ht="56.25">
      <c r="A13" s="1278"/>
      <c r="B13" s="1278"/>
      <c r="C13" s="1278"/>
      <c r="D13" s="320">
        <v>1</v>
      </c>
      <c r="F13" s="312" t="str">
        <f>"4."&amp;mergeValue(A13) &amp;"."&amp;mergeValue(B13)&amp;"."&amp;mergeValue(C13)&amp;"."&amp;mergeValue(D13)</f>
        <v>4.1.1.1.1</v>
      </c>
      <c r="G13" s="391" t="s">
        <v>476</v>
      </c>
      <c r="H13" s="297" t="str">
        <f>IF(Территории!R14="","","" &amp; Территории!R14 &amp; "")</f>
        <v>город Апатиты (47519000)</v>
      </c>
      <c r="I13" s="1186" t="s">
        <v>566</v>
      </c>
      <c r="J13" s="311"/>
      <c r="K13" s="206"/>
      <c r="L13" s="206"/>
      <c r="M13" s="206"/>
      <c r="N13" s="206"/>
      <c r="O13" s="206"/>
      <c r="P13" s="206"/>
      <c r="Q13" s="206"/>
      <c r="R13" s="206"/>
      <c r="S13" s="206"/>
      <c r="T13" s="206"/>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1090" customFormat="1" ht="45">
      <c r="A18" s="1278">
        <v>2</v>
      </c>
      <c r="B18" s="1095"/>
      <c r="C18" s="1095"/>
      <c r="D18" s="1095"/>
      <c r="F18" s="1117" t="str">
        <f>"2." &amp;mergeValue(A18)</f>
        <v>2.2</v>
      </c>
      <c r="G18" s="1126" t="s">
        <v>472</v>
      </c>
      <c r="H18" s="1188" t="str">
        <f>IF('Перечень тарифов'!R58="","наименование отсутствует","" &amp; 'Перечень тарифов'!R58 &amp; "")</f>
        <v>наименование отсутствует</v>
      </c>
      <c r="I18" s="1091" t="s">
        <v>565</v>
      </c>
      <c r="J18" s="1116"/>
      <c r="K18" s="1095"/>
      <c r="L18" s="1095"/>
      <c r="M18" s="1095"/>
      <c r="N18" s="1095"/>
      <c r="O18" s="1095"/>
      <c r="P18" s="1095"/>
      <c r="Q18" s="1095"/>
      <c r="R18" s="1095"/>
      <c r="S18" s="1095"/>
      <c r="T18" s="1095"/>
    </row>
    <row r="19" spans="1:20" s="1090" customFormat="1" ht="45">
      <c r="A19" s="1278"/>
      <c r="B19" s="1095"/>
      <c r="C19" s="1095"/>
      <c r="D19" s="1095"/>
      <c r="F19" s="1117" t="str">
        <f>"3." &amp;mergeValue(A19)</f>
        <v>3.2</v>
      </c>
      <c r="G19" s="1126" t="s">
        <v>473</v>
      </c>
      <c r="H19" s="1188"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9" s="1091" t="s">
        <v>563</v>
      </c>
      <c r="J19" s="1116"/>
      <c r="K19" s="1095"/>
      <c r="L19" s="1095"/>
      <c r="M19" s="1095"/>
      <c r="N19" s="1095"/>
      <c r="O19" s="1095"/>
      <c r="P19" s="1095"/>
      <c r="Q19" s="1095"/>
      <c r="R19" s="1095"/>
      <c r="S19" s="1095"/>
      <c r="T19" s="1095"/>
    </row>
    <row r="20" spans="1:20" s="1090" customFormat="1" ht="22.5">
      <c r="A20" s="1278"/>
      <c r="B20" s="1095"/>
      <c r="C20" s="1095"/>
      <c r="D20" s="1095"/>
      <c r="F20" s="1117" t="str">
        <f>"4."&amp;mergeValue(A20)</f>
        <v>4.2</v>
      </c>
      <c r="G20" s="1126" t="s">
        <v>474</v>
      </c>
      <c r="H20" s="1192" t="s">
        <v>448</v>
      </c>
      <c r="I20" s="1091"/>
      <c r="J20" s="1116"/>
      <c r="K20" s="1095"/>
      <c r="L20" s="1095"/>
      <c r="M20" s="1095"/>
      <c r="N20" s="1095"/>
      <c r="O20" s="1095"/>
      <c r="P20" s="1095"/>
      <c r="Q20" s="1095"/>
      <c r="R20" s="1095"/>
      <c r="S20" s="1095"/>
      <c r="T20" s="1095"/>
    </row>
    <row r="21" spans="1:20" s="1090" customFormat="1" ht="18.75">
      <c r="A21" s="1278"/>
      <c r="B21" s="1278">
        <v>1</v>
      </c>
      <c r="C21" s="1185"/>
      <c r="D21" s="1185"/>
      <c r="F21" s="1117" t="str">
        <f>"4."&amp;mergeValue(A21) &amp;"."&amp;mergeValue(B21)</f>
        <v>4.2.1</v>
      </c>
      <c r="G21" s="1112" t="s">
        <v>567</v>
      </c>
      <c r="H21" s="1188" t="str">
        <f>IF(region_name="","",region_name)</f>
        <v>Мурманская область</v>
      </c>
      <c r="I21" s="1091" t="s">
        <v>477</v>
      </c>
      <c r="J21" s="1116"/>
      <c r="K21" s="1095"/>
      <c r="L21" s="1095"/>
      <c r="M21" s="1095"/>
      <c r="N21" s="1095"/>
      <c r="O21" s="1095"/>
      <c r="P21" s="1095"/>
      <c r="Q21" s="1095"/>
      <c r="R21" s="1095"/>
      <c r="S21" s="1095"/>
      <c r="T21" s="1095"/>
    </row>
    <row r="22" spans="1:20" s="1090" customFormat="1" ht="22.5">
      <c r="A22" s="1278"/>
      <c r="B22" s="1278"/>
      <c r="C22" s="1278">
        <v>1</v>
      </c>
      <c r="D22" s="1185"/>
      <c r="F22" s="1117" t="str">
        <f>"4."&amp;mergeValue(A22) &amp;"."&amp;mergeValue(B22)&amp;"."&amp;mergeValue(C22)</f>
        <v>4.2.1.1</v>
      </c>
      <c r="G22" s="1121" t="s">
        <v>475</v>
      </c>
      <c r="H22" s="1188" t="str">
        <f>IF(Территории!H13="","","" &amp; Территории!H13 &amp; "")</f>
        <v>город Апатиты</v>
      </c>
      <c r="I22" s="1091" t="s">
        <v>478</v>
      </c>
      <c r="J22" s="1116"/>
      <c r="K22" s="1095"/>
      <c r="L22" s="1095"/>
      <c r="M22" s="1095"/>
      <c r="N22" s="1095"/>
      <c r="O22" s="1095"/>
      <c r="P22" s="1095"/>
      <c r="Q22" s="1095"/>
      <c r="R22" s="1095"/>
      <c r="S22" s="1095"/>
      <c r="T22" s="1095"/>
    </row>
    <row r="23" spans="1:20" s="1090" customFormat="1" ht="56.25">
      <c r="A23" s="1278"/>
      <c r="B23" s="1278"/>
      <c r="C23" s="1278"/>
      <c r="D23" s="1185">
        <v>1</v>
      </c>
      <c r="F23" s="1117" t="str">
        <f>"4."&amp;mergeValue(A23) &amp;"."&amp;mergeValue(B23)&amp;"."&amp;mergeValue(C23)&amp;"."&amp;mergeValue(D23)</f>
        <v>4.2.1.1.1</v>
      </c>
      <c r="G23" s="1129" t="s">
        <v>476</v>
      </c>
      <c r="H23" s="1188" t="str">
        <f>IF(Территории!R14="","","" &amp; Территории!R14 &amp; "")</f>
        <v>город Апатиты (47519000)</v>
      </c>
      <c r="I23" s="1186" t="s">
        <v>566</v>
      </c>
      <c r="J23" s="1116"/>
      <c r="K23" s="1095"/>
      <c r="L23" s="1095"/>
      <c r="M23" s="1095"/>
      <c r="N23" s="1095"/>
      <c r="O23" s="1095"/>
      <c r="P23" s="1095"/>
      <c r="Q23" s="1095"/>
      <c r="R23" s="1095"/>
      <c r="S23" s="1095"/>
      <c r="T23" s="1095"/>
    </row>
    <row r="24" spans="1:20" s="1090" customFormat="1" ht="22.5">
      <c r="A24" s="1278"/>
      <c r="B24" s="1095">
        <v>2</v>
      </c>
      <c r="C24" s="1095"/>
      <c r="D24" s="1095"/>
      <c r="F24" s="1117" t="str">
        <f>"4."&amp;mergeValue(A24)</f>
        <v>4.2</v>
      </c>
      <c r="G24" s="1126" t="s">
        <v>474</v>
      </c>
      <c r="H24" s="1192" t="s">
        <v>448</v>
      </c>
      <c r="I24" s="1091"/>
      <c r="J24" s="1116"/>
      <c r="K24" s="1095"/>
      <c r="L24" s="1095"/>
      <c r="M24" s="1095"/>
      <c r="N24" s="1095"/>
      <c r="O24" s="1095"/>
      <c r="P24" s="1095"/>
      <c r="Q24" s="1095"/>
      <c r="R24" s="1095"/>
      <c r="S24" s="1095"/>
      <c r="T24" s="1095"/>
    </row>
    <row r="25" spans="1:20" s="1090" customFormat="1" ht="18.75">
      <c r="A25" s="1278"/>
      <c r="B25" s="1278">
        <v>2</v>
      </c>
      <c r="C25" s="1185"/>
      <c r="D25" s="1185"/>
      <c r="F25" s="1117" t="str">
        <f>"4."&amp;mergeValue(A25) &amp;"."&amp;mergeValue(B25)</f>
        <v>4.2.2</v>
      </c>
      <c r="G25" s="1112" t="s">
        <v>567</v>
      </c>
      <c r="H25" s="1188" t="str">
        <f>IF(region_name="","",region_name)</f>
        <v>Мурманская область</v>
      </c>
      <c r="I25" s="1091" t="s">
        <v>477</v>
      </c>
      <c r="J25" s="1116"/>
      <c r="K25" s="1095"/>
      <c r="L25" s="1095"/>
      <c r="M25" s="1095"/>
      <c r="N25" s="1095"/>
      <c r="O25" s="1095"/>
      <c r="P25" s="1095"/>
      <c r="Q25" s="1095"/>
      <c r="R25" s="1095"/>
      <c r="S25" s="1095"/>
      <c r="T25" s="1095"/>
    </row>
    <row r="26" spans="1:20" s="1090" customFormat="1" ht="22.5">
      <c r="A26" s="1278"/>
      <c r="B26" s="1278"/>
      <c r="C26" s="1278">
        <v>1</v>
      </c>
      <c r="D26" s="1185"/>
      <c r="F26" s="1117" t="str">
        <f>"4."&amp;mergeValue(A26) &amp;"."&amp;mergeValue(B26)&amp;"."&amp;mergeValue(C26)</f>
        <v>4.2.2.1</v>
      </c>
      <c r="G26" s="1121" t="s">
        <v>475</v>
      </c>
      <c r="H26" s="1188" t="str">
        <f>IF(Территории!H16="","","" &amp; Территории!H16 &amp; "")</f>
        <v>город Кировск</v>
      </c>
      <c r="I26" s="1091" t="s">
        <v>478</v>
      </c>
      <c r="J26" s="1116"/>
      <c r="K26" s="1095"/>
      <c r="L26" s="1095"/>
      <c r="M26" s="1095"/>
      <c r="N26" s="1095"/>
      <c r="O26" s="1095"/>
      <c r="P26" s="1095"/>
      <c r="Q26" s="1095"/>
      <c r="R26" s="1095"/>
      <c r="S26" s="1095"/>
      <c r="T26" s="1095"/>
    </row>
    <row r="27" spans="1:20" s="1090" customFormat="1" ht="56.25">
      <c r="A27" s="1278"/>
      <c r="B27" s="1278"/>
      <c r="C27" s="1278"/>
      <c r="D27" s="1185">
        <v>1</v>
      </c>
      <c r="F27" s="1117" t="str">
        <f>"4."&amp;mergeValue(A27) &amp;"."&amp;mergeValue(B27)&amp;"."&amp;mergeValue(C27)&amp;"."&amp;mergeValue(D27)</f>
        <v>4.2.2.1.1</v>
      </c>
      <c r="G27" s="1129" t="s">
        <v>476</v>
      </c>
      <c r="H27" s="1188" t="str">
        <f>IF(Территории!R17="","","" &amp; Территории!R17 &amp; "")</f>
        <v>город Кировск (47522000)</v>
      </c>
      <c r="I27" s="1186" t="s">
        <v>566</v>
      </c>
      <c r="J27" s="1116"/>
      <c r="K27" s="1095"/>
      <c r="L27" s="1095"/>
      <c r="M27" s="1095"/>
      <c r="N27" s="1095"/>
      <c r="O27" s="1095"/>
      <c r="P27" s="1095"/>
      <c r="Q27" s="1095"/>
      <c r="R27" s="1095"/>
      <c r="S27" s="1095"/>
      <c r="T27" s="1095"/>
    </row>
    <row r="28" spans="1:20" s="306" customFormat="1" ht="3" customHeight="1">
      <c r="A28" s="307"/>
      <c r="B28" s="307"/>
      <c r="C28" s="307"/>
      <c r="D28" s="307"/>
      <c r="F28" s="321"/>
      <c r="G28" s="322"/>
      <c r="H28" s="323"/>
      <c r="I28" s="324"/>
      <c r="J28" s="307"/>
      <c r="K28" s="307"/>
      <c r="L28" s="307"/>
      <c r="M28" s="307"/>
      <c r="N28" s="307"/>
      <c r="O28" s="307"/>
      <c r="P28" s="307"/>
      <c r="Q28" s="307"/>
      <c r="R28" s="307"/>
      <c r="S28" s="307"/>
      <c r="T28" s="307"/>
    </row>
    <row r="29" spans="1:20" s="306" customFormat="1" ht="15" customHeight="1">
      <c r="A29" s="307"/>
      <c r="B29" s="307"/>
      <c r="C29" s="307"/>
      <c r="D29" s="307"/>
      <c r="F29" s="305"/>
      <c r="G29" s="1273" t="s">
        <v>568</v>
      </c>
      <c r="H29" s="1273"/>
      <c r="I29" s="218"/>
      <c r="J29" s="307"/>
      <c r="K29" s="307"/>
      <c r="L29" s="307"/>
      <c r="M29" s="307"/>
      <c r="N29" s="307"/>
      <c r="O29" s="307"/>
      <c r="P29" s="307"/>
      <c r="Q29" s="307"/>
      <c r="R29" s="307"/>
      <c r="S29" s="307"/>
      <c r="T29" s="307"/>
    </row>
  </sheetData>
  <sheetProtection password="FA9C" sheet="1" objects="1" scenarios="1" formatColumns="0" formatRows="0"/>
  <mergeCells count="14">
    <mergeCell ref="G29:H29"/>
    <mergeCell ref="F2:H2"/>
    <mergeCell ref="F4:H4"/>
    <mergeCell ref="I4:I5"/>
    <mergeCell ref="A18:A27"/>
    <mergeCell ref="B21:B23"/>
    <mergeCell ref="C22:C23"/>
    <mergeCell ref="B25:B27"/>
    <mergeCell ref="A8:A17"/>
    <mergeCell ref="C12:C13"/>
    <mergeCell ref="B11:B13"/>
    <mergeCell ref="B15:B17"/>
    <mergeCell ref="C16:C17"/>
    <mergeCell ref="C26:C27"/>
  </mergeCells>
  <dataValidations count="1">
    <dataValidation type="textLength" operator="lessThanOrEqual" allowBlank="1" showInputMessage="1" showErrorMessage="1" errorTitle="Ошибка" error="Допускается ввод не более 900 символов!" sqref="I28:I2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N43"/>
  <sheetViews>
    <sheetView showGridLines="0" topLeftCell="I15" zoomScaleNormal="100" workbookViewId="0">
      <selection activeCell="Y36" sqref="Y36:Y37"/>
    </sheetView>
  </sheetViews>
  <sheetFormatPr defaultColWidth="10.5703125" defaultRowHeight="14.25"/>
  <cols>
    <col min="1" max="6" width="10.5703125" style="468" hidden="1" customWidth="1"/>
    <col min="7" max="8" width="11.140625" style="474" hidden="1" customWidth="1"/>
    <col min="9" max="9" width="3.7109375" style="452" customWidth="1"/>
    <col min="10" max="11" width="3.7109375" style="451" customWidth="1"/>
    <col min="12" max="12" width="12.7109375" style="445" customWidth="1"/>
    <col min="13" max="13" width="44.7109375" style="445" customWidth="1"/>
    <col min="14" max="14" width="1.7109375" style="445" hidden="1" customWidth="1"/>
    <col min="15" max="16" width="23.7109375" style="445" customWidth="1"/>
    <col min="17" max="21" width="23.7109375" style="445" hidden="1" customWidth="1"/>
    <col min="22" max="22" width="1.7109375" style="445" hidden="1" customWidth="1"/>
    <col min="23" max="23" width="11.7109375" style="445" customWidth="1"/>
    <col min="24" max="24" width="3.7109375" style="445" customWidth="1"/>
    <col min="25" max="25" width="11.7109375" style="445" customWidth="1"/>
    <col min="26" max="26" width="8.5703125" style="445" hidden="1" customWidth="1"/>
    <col min="27" max="27" width="4.7109375" style="445" customWidth="1"/>
    <col min="28" max="28" width="115.7109375" style="445" customWidth="1"/>
    <col min="29" max="33" width="10.5703125" style="468"/>
    <col min="34" max="249" width="10.5703125" style="445"/>
    <col min="250" max="257" width="0" style="445" hidden="1" customWidth="1"/>
    <col min="258" max="260" width="3.7109375" style="445" customWidth="1"/>
    <col min="261" max="261" width="12.7109375" style="445" customWidth="1"/>
    <col min="262" max="262" width="47.42578125" style="445" customWidth="1"/>
    <col min="263" max="271" width="0" style="445" hidden="1" customWidth="1"/>
    <col min="272" max="272" width="11.7109375" style="445" customWidth="1"/>
    <col min="273" max="273" width="6.42578125" style="445" bestFit="1" customWidth="1"/>
    <col min="274" max="274" width="11.7109375" style="445" customWidth="1"/>
    <col min="275" max="275" width="0" style="445" hidden="1" customWidth="1"/>
    <col min="276" max="276" width="3.7109375" style="445" customWidth="1"/>
    <col min="277" max="277" width="11.140625" style="445" bestFit="1" customWidth="1"/>
    <col min="278" max="505" width="10.5703125" style="445"/>
    <col min="506" max="513" width="0" style="445" hidden="1" customWidth="1"/>
    <col min="514" max="516" width="3.7109375" style="445" customWidth="1"/>
    <col min="517" max="517" width="12.7109375" style="445" customWidth="1"/>
    <col min="518" max="518" width="47.42578125" style="445" customWidth="1"/>
    <col min="519" max="527" width="0" style="445" hidden="1" customWidth="1"/>
    <col min="528" max="528" width="11.7109375" style="445" customWidth="1"/>
    <col min="529" max="529" width="6.42578125" style="445" bestFit="1" customWidth="1"/>
    <col min="530" max="530" width="11.7109375" style="445" customWidth="1"/>
    <col min="531" max="531" width="0" style="445" hidden="1" customWidth="1"/>
    <col min="532" max="532" width="3.7109375" style="445" customWidth="1"/>
    <col min="533" max="533" width="11.140625" style="445" bestFit="1" customWidth="1"/>
    <col min="534" max="761" width="10.5703125" style="445"/>
    <col min="762" max="769" width="0" style="445" hidden="1" customWidth="1"/>
    <col min="770" max="772" width="3.7109375" style="445" customWidth="1"/>
    <col min="773" max="773" width="12.7109375" style="445" customWidth="1"/>
    <col min="774" max="774" width="47.42578125" style="445" customWidth="1"/>
    <col min="775" max="783" width="0" style="445" hidden="1" customWidth="1"/>
    <col min="784" max="784" width="11.7109375" style="445" customWidth="1"/>
    <col min="785" max="785" width="6.42578125" style="445" bestFit="1" customWidth="1"/>
    <col min="786" max="786" width="11.7109375" style="445" customWidth="1"/>
    <col min="787" max="787" width="0" style="445" hidden="1" customWidth="1"/>
    <col min="788" max="788" width="3.7109375" style="445" customWidth="1"/>
    <col min="789" max="789" width="11.140625" style="445" bestFit="1" customWidth="1"/>
    <col min="790" max="1017" width="10.5703125" style="445"/>
    <col min="1018" max="1025" width="0" style="445" hidden="1" customWidth="1"/>
    <col min="1026" max="1028" width="3.7109375" style="445" customWidth="1"/>
    <col min="1029" max="1029" width="12.7109375" style="445" customWidth="1"/>
    <col min="1030" max="1030" width="47.42578125" style="445" customWidth="1"/>
    <col min="1031" max="1039" width="0" style="445" hidden="1" customWidth="1"/>
    <col min="1040" max="1040" width="11.7109375" style="445" customWidth="1"/>
    <col min="1041" max="1041" width="6.42578125" style="445" bestFit="1" customWidth="1"/>
    <col min="1042" max="1042" width="11.7109375" style="445" customWidth="1"/>
    <col min="1043" max="1043" width="0" style="445" hidden="1" customWidth="1"/>
    <col min="1044" max="1044" width="3.7109375" style="445" customWidth="1"/>
    <col min="1045" max="1045" width="11.140625" style="445" bestFit="1" customWidth="1"/>
    <col min="1046" max="1273" width="10.5703125" style="445"/>
    <col min="1274" max="1281" width="0" style="445" hidden="1" customWidth="1"/>
    <col min="1282" max="1284" width="3.7109375" style="445" customWidth="1"/>
    <col min="1285" max="1285" width="12.7109375" style="445" customWidth="1"/>
    <col min="1286" max="1286" width="47.42578125" style="445" customWidth="1"/>
    <col min="1287" max="1295" width="0" style="445" hidden="1" customWidth="1"/>
    <col min="1296" max="1296" width="11.7109375" style="445" customWidth="1"/>
    <col min="1297" max="1297" width="6.42578125" style="445" bestFit="1" customWidth="1"/>
    <col min="1298" max="1298" width="11.7109375" style="445" customWidth="1"/>
    <col min="1299" max="1299" width="0" style="445" hidden="1" customWidth="1"/>
    <col min="1300" max="1300" width="3.7109375" style="445" customWidth="1"/>
    <col min="1301" max="1301" width="11.140625" style="445" bestFit="1" customWidth="1"/>
    <col min="1302" max="1529" width="10.5703125" style="445"/>
    <col min="1530" max="1537" width="0" style="445" hidden="1" customWidth="1"/>
    <col min="1538" max="1540" width="3.7109375" style="445" customWidth="1"/>
    <col min="1541" max="1541" width="12.7109375" style="445" customWidth="1"/>
    <col min="1542" max="1542" width="47.42578125" style="445" customWidth="1"/>
    <col min="1543" max="1551" width="0" style="445" hidden="1" customWidth="1"/>
    <col min="1552" max="1552" width="11.7109375" style="445" customWidth="1"/>
    <col min="1553" max="1553" width="6.42578125" style="445" bestFit="1" customWidth="1"/>
    <col min="1554" max="1554" width="11.7109375" style="445" customWidth="1"/>
    <col min="1555" max="1555" width="0" style="445" hidden="1" customWidth="1"/>
    <col min="1556" max="1556" width="3.7109375" style="445" customWidth="1"/>
    <col min="1557" max="1557" width="11.140625" style="445" bestFit="1" customWidth="1"/>
    <col min="1558" max="1785" width="10.5703125" style="445"/>
    <col min="1786" max="1793" width="0" style="445" hidden="1" customWidth="1"/>
    <col min="1794" max="1796" width="3.7109375" style="445" customWidth="1"/>
    <col min="1797" max="1797" width="12.7109375" style="445" customWidth="1"/>
    <col min="1798" max="1798" width="47.42578125" style="445" customWidth="1"/>
    <col min="1799" max="1807" width="0" style="445" hidden="1" customWidth="1"/>
    <col min="1808" max="1808" width="11.7109375" style="445" customWidth="1"/>
    <col min="1809" max="1809" width="6.42578125" style="445" bestFit="1" customWidth="1"/>
    <col min="1810" max="1810" width="11.7109375" style="445" customWidth="1"/>
    <col min="1811" max="1811" width="0" style="445" hidden="1" customWidth="1"/>
    <col min="1812" max="1812" width="3.7109375" style="445" customWidth="1"/>
    <col min="1813" max="1813" width="11.140625" style="445" bestFit="1" customWidth="1"/>
    <col min="1814" max="2041" width="10.5703125" style="445"/>
    <col min="2042" max="2049" width="0" style="445" hidden="1" customWidth="1"/>
    <col min="2050" max="2052" width="3.7109375" style="445" customWidth="1"/>
    <col min="2053" max="2053" width="12.7109375" style="445" customWidth="1"/>
    <col min="2054" max="2054" width="47.42578125" style="445" customWidth="1"/>
    <col min="2055" max="2063" width="0" style="445" hidden="1" customWidth="1"/>
    <col min="2064" max="2064" width="11.7109375" style="445" customWidth="1"/>
    <col min="2065" max="2065" width="6.42578125" style="445" bestFit="1" customWidth="1"/>
    <col min="2066" max="2066" width="11.7109375" style="445" customWidth="1"/>
    <col min="2067" max="2067" width="0" style="445" hidden="1" customWidth="1"/>
    <col min="2068" max="2068" width="3.7109375" style="445" customWidth="1"/>
    <col min="2069" max="2069" width="11.140625" style="445" bestFit="1" customWidth="1"/>
    <col min="2070" max="2297" width="10.5703125" style="445"/>
    <col min="2298" max="2305" width="0" style="445" hidden="1" customWidth="1"/>
    <col min="2306" max="2308" width="3.7109375" style="445" customWidth="1"/>
    <col min="2309" max="2309" width="12.7109375" style="445" customWidth="1"/>
    <col min="2310" max="2310" width="47.42578125" style="445" customWidth="1"/>
    <col min="2311" max="2319" width="0" style="445" hidden="1" customWidth="1"/>
    <col min="2320" max="2320" width="11.7109375" style="445" customWidth="1"/>
    <col min="2321" max="2321" width="6.42578125" style="445" bestFit="1" customWidth="1"/>
    <col min="2322" max="2322" width="11.7109375" style="445" customWidth="1"/>
    <col min="2323" max="2323" width="0" style="445" hidden="1" customWidth="1"/>
    <col min="2324" max="2324" width="3.7109375" style="445" customWidth="1"/>
    <col min="2325" max="2325" width="11.140625" style="445" bestFit="1" customWidth="1"/>
    <col min="2326" max="2553" width="10.5703125" style="445"/>
    <col min="2554" max="2561" width="0" style="445" hidden="1" customWidth="1"/>
    <col min="2562" max="2564" width="3.7109375" style="445" customWidth="1"/>
    <col min="2565" max="2565" width="12.7109375" style="445" customWidth="1"/>
    <col min="2566" max="2566" width="47.42578125" style="445" customWidth="1"/>
    <col min="2567" max="2575" width="0" style="445" hidden="1" customWidth="1"/>
    <col min="2576" max="2576" width="11.7109375" style="445" customWidth="1"/>
    <col min="2577" max="2577" width="6.42578125" style="445" bestFit="1" customWidth="1"/>
    <col min="2578" max="2578" width="11.7109375" style="445" customWidth="1"/>
    <col min="2579" max="2579" width="0" style="445" hidden="1" customWidth="1"/>
    <col min="2580" max="2580" width="3.7109375" style="445" customWidth="1"/>
    <col min="2581" max="2581" width="11.140625" style="445" bestFit="1" customWidth="1"/>
    <col min="2582" max="2809" width="10.5703125" style="445"/>
    <col min="2810" max="2817" width="0" style="445" hidden="1" customWidth="1"/>
    <col min="2818" max="2820" width="3.7109375" style="445" customWidth="1"/>
    <col min="2821" max="2821" width="12.7109375" style="445" customWidth="1"/>
    <col min="2822" max="2822" width="47.42578125" style="445" customWidth="1"/>
    <col min="2823" max="2831" width="0" style="445" hidden="1" customWidth="1"/>
    <col min="2832" max="2832" width="11.7109375" style="445" customWidth="1"/>
    <col min="2833" max="2833" width="6.42578125" style="445" bestFit="1" customWidth="1"/>
    <col min="2834" max="2834" width="11.7109375" style="445" customWidth="1"/>
    <col min="2835" max="2835" width="0" style="445" hidden="1" customWidth="1"/>
    <col min="2836" max="2836" width="3.7109375" style="445" customWidth="1"/>
    <col min="2837" max="2837" width="11.140625" style="445" bestFit="1" customWidth="1"/>
    <col min="2838" max="3065" width="10.5703125" style="445"/>
    <col min="3066" max="3073" width="0" style="445" hidden="1" customWidth="1"/>
    <col min="3074" max="3076" width="3.7109375" style="445" customWidth="1"/>
    <col min="3077" max="3077" width="12.7109375" style="445" customWidth="1"/>
    <col min="3078" max="3078" width="47.42578125" style="445" customWidth="1"/>
    <col min="3079" max="3087" width="0" style="445" hidden="1" customWidth="1"/>
    <col min="3088" max="3088" width="11.7109375" style="445" customWidth="1"/>
    <col min="3089" max="3089" width="6.42578125" style="445" bestFit="1" customWidth="1"/>
    <col min="3090" max="3090" width="11.7109375" style="445" customWidth="1"/>
    <col min="3091" max="3091" width="0" style="445" hidden="1" customWidth="1"/>
    <col min="3092" max="3092" width="3.7109375" style="445" customWidth="1"/>
    <col min="3093" max="3093" width="11.140625" style="445" bestFit="1" customWidth="1"/>
    <col min="3094" max="3321" width="10.5703125" style="445"/>
    <col min="3322" max="3329" width="0" style="445" hidden="1" customWidth="1"/>
    <col min="3330" max="3332" width="3.7109375" style="445" customWidth="1"/>
    <col min="3333" max="3333" width="12.7109375" style="445" customWidth="1"/>
    <col min="3334" max="3334" width="47.42578125" style="445" customWidth="1"/>
    <col min="3335" max="3343" width="0" style="445" hidden="1" customWidth="1"/>
    <col min="3344" max="3344" width="11.7109375" style="445" customWidth="1"/>
    <col min="3345" max="3345" width="6.42578125" style="445" bestFit="1" customWidth="1"/>
    <col min="3346" max="3346" width="11.7109375" style="445" customWidth="1"/>
    <col min="3347" max="3347" width="0" style="445" hidden="1" customWidth="1"/>
    <col min="3348" max="3348" width="3.7109375" style="445" customWidth="1"/>
    <col min="3349" max="3349" width="11.140625" style="445" bestFit="1" customWidth="1"/>
    <col min="3350" max="3577" width="10.5703125" style="445"/>
    <col min="3578" max="3585" width="0" style="445" hidden="1" customWidth="1"/>
    <col min="3586" max="3588" width="3.7109375" style="445" customWidth="1"/>
    <col min="3589" max="3589" width="12.7109375" style="445" customWidth="1"/>
    <col min="3590" max="3590" width="47.42578125" style="445" customWidth="1"/>
    <col min="3591" max="3599" width="0" style="445" hidden="1" customWidth="1"/>
    <col min="3600" max="3600" width="11.7109375" style="445" customWidth="1"/>
    <col min="3601" max="3601" width="6.42578125" style="445" bestFit="1" customWidth="1"/>
    <col min="3602" max="3602" width="11.7109375" style="445" customWidth="1"/>
    <col min="3603" max="3603" width="0" style="445" hidden="1" customWidth="1"/>
    <col min="3604" max="3604" width="3.7109375" style="445" customWidth="1"/>
    <col min="3605" max="3605" width="11.140625" style="445" bestFit="1" customWidth="1"/>
    <col min="3606" max="3833" width="10.5703125" style="445"/>
    <col min="3834" max="3841" width="0" style="445" hidden="1" customWidth="1"/>
    <col min="3842" max="3844" width="3.7109375" style="445" customWidth="1"/>
    <col min="3845" max="3845" width="12.7109375" style="445" customWidth="1"/>
    <col min="3846" max="3846" width="47.42578125" style="445" customWidth="1"/>
    <col min="3847" max="3855" width="0" style="445" hidden="1" customWidth="1"/>
    <col min="3856" max="3856" width="11.7109375" style="445" customWidth="1"/>
    <col min="3857" max="3857" width="6.42578125" style="445" bestFit="1" customWidth="1"/>
    <col min="3858" max="3858" width="11.7109375" style="445" customWidth="1"/>
    <col min="3859" max="3859" width="0" style="445" hidden="1" customWidth="1"/>
    <col min="3860" max="3860" width="3.7109375" style="445" customWidth="1"/>
    <col min="3861" max="3861" width="11.140625" style="445" bestFit="1" customWidth="1"/>
    <col min="3862" max="4089" width="10.5703125" style="445"/>
    <col min="4090" max="4097" width="0" style="445" hidden="1" customWidth="1"/>
    <col min="4098" max="4100" width="3.7109375" style="445" customWidth="1"/>
    <col min="4101" max="4101" width="12.7109375" style="445" customWidth="1"/>
    <col min="4102" max="4102" width="47.42578125" style="445" customWidth="1"/>
    <col min="4103" max="4111" width="0" style="445" hidden="1" customWidth="1"/>
    <col min="4112" max="4112" width="11.7109375" style="445" customWidth="1"/>
    <col min="4113" max="4113" width="6.42578125" style="445" bestFit="1" customWidth="1"/>
    <col min="4114" max="4114" width="11.7109375" style="445" customWidth="1"/>
    <col min="4115" max="4115" width="0" style="445" hidden="1" customWidth="1"/>
    <col min="4116" max="4116" width="3.7109375" style="445" customWidth="1"/>
    <col min="4117" max="4117" width="11.140625" style="445" bestFit="1" customWidth="1"/>
    <col min="4118" max="4345" width="10.5703125" style="445"/>
    <col min="4346" max="4353" width="0" style="445" hidden="1" customWidth="1"/>
    <col min="4354" max="4356" width="3.7109375" style="445" customWidth="1"/>
    <col min="4357" max="4357" width="12.7109375" style="445" customWidth="1"/>
    <col min="4358" max="4358" width="47.42578125" style="445" customWidth="1"/>
    <col min="4359" max="4367" width="0" style="445" hidden="1" customWidth="1"/>
    <col min="4368" max="4368" width="11.7109375" style="445" customWidth="1"/>
    <col min="4369" max="4369" width="6.42578125" style="445" bestFit="1" customWidth="1"/>
    <col min="4370" max="4370" width="11.7109375" style="445" customWidth="1"/>
    <col min="4371" max="4371" width="0" style="445" hidden="1" customWidth="1"/>
    <col min="4372" max="4372" width="3.7109375" style="445" customWidth="1"/>
    <col min="4373" max="4373" width="11.140625" style="445" bestFit="1" customWidth="1"/>
    <col min="4374" max="4601" width="10.5703125" style="445"/>
    <col min="4602" max="4609" width="0" style="445" hidden="1" customWidth="1"/>
    <col min="4610" max="4612" width="3.7109375" style="445" customWidth="1"/>
    <col min="4613" max="4613" width="12.7109375" style="445" customWidth="1"/>
    <col min="4614" max="4614" width="47.42578125" style="445" customWidth="1"/>
    <col min="4615" max="4623" width="0" style="445" hidden="1" customWidth="1"/>
    <col min="4624" max="4624" width="11.7109375" style="445" customWidth="1"/>
    <col min="4625" max="4625" width="6.42578125" style="445" bestFit="1" customWidth="1"/>
    <col min="4626" max="4626" width="11.7109375" style="445" customWidth="1"/>
    <col min="4627" max="4627" width="0" style="445" hidden="1" customWidth="1"/>
    <col min="4628" max="4628" width="3.7109375" style="445" customWidth="1"/>
    <col min="4629" max="4629" width="11.140625" style="445" bestFit="1" customWidth="1"/>
    <col min="4630" max="4857" width="10.5703125" style="445"/>
    <col min="4858" max="4865" width="0" style="445" hidden="1" customWidth="1"/>
    <col min="4866" max="4868" width="3.7109375" style="445" customWidth="1"/>
    <col min="4869" max="4869" width="12.7109375" style="445" customWidth="1"/>
    <col min="4870" max="4870" width="47.42578125" style="445" customWidth="1"/>
    <col min="4871" max="4879" width="0" style="445" hidden="1" customWidth="1"/>
    <col min="4880" max="4880" width="11.7109375" style="445" customWidth="1"/>
    <col min="4881" max="4881" width="6.42578125" style="445" bestFit="1" customWidth="1"/>
    <col min="4882" max="4882" width="11.7109375" style="445" customWidth="1"/>
    <col min="4883" max="4883" width="0" style="445" hidden="1" customWidth="1"/>
    <col min="4884" max="4884" width="3.7109375" style="445" customWidth="1"/>
    <col min="4885" max="4885" width="11.140625" style="445" bestFit="1" customWidth="1"/>
    <col min="4886" max="5113" width="10.5703125" style="445"/>
    <col min="5114" max="5121" width="0" style="445" hidden="1" customWidth="1"/>
    <col min="5122" max="5124" width="3.7109375" style="445" customWidth="1"/>
    <col min="5125" max="5125" width="12.7109375" style="445" customWidth="1"/>
    <col min="5126" max="5126" width="47.42578125" style="445" customWidth="1"/>
    <col min="5127" max="5135" width="0" style="445" hidden="1" customWidth="1"/>
    <col min="5136" max="5136" width="11.7109375" style="445" customWidth="1"/>
    <col min="5137" max="5137" width="6.42578125" style="445" bestFit="1" customWidth="1"/>
    <col min="5138" max="5138" width="11.7109375" style="445" customWidth="1"/>
    <col min="5139" max="5139" width="0" style="445" hidden="1" customWidth="1"/>
    <col min="5140" max="5140" width="3.7109375" style="445" customWidth="1"/>
    <col min="5141" max="5141" width="11.140625" style="445" bestFit="1" customWidth="1"/>
    <col min="5142" max="5369" width="10.5703125" style="445"/>
    <col min="5370" max="5377" width="0" style="445" hidden="1" customWidth="1"/>
    <col min="5378" max="5380" width="3.7109375" style="445" customWidth="1"/>
    <col min="5381" max="5381" width="12.7109375" style="445" customWidth="1"/>
    <col min="5382" max="5382" width="47.42578125" style="445" customWidth="1"/>
    <col min="5383" max="5391" width="0" style="445" hidden="1" customWidth="1"/>
    <col min="5392" max="5392" width="11.7109375" style="445" customWidth="1"/>
    <col min="5393" max="5393" width="6.42578125" style="445" bestFit="1" customWidth="1"/>
    <col min="5394" max="5394" width="11.7109375" style="445" customWidth="1"/>
    <col min="5395" max="5395" width="0" style="445" hidden="1" customWidth="1"/>
    <col min="5396" max="5396" width="3.7109375" style="445" customWidth="1"/>
    <col min="5397" max="5397" width="11.140625" style="445" bestFit="1" customWidth="1"/>
    <col min="5398" max="5625" width="10.5703125" style="445"/>
    <col min="5626" max="5633" width="0" style="445" hidden="1" customWidth="1"/>
    <col min="5634" max="5636" width="3.7109375" style="445" customWidth="1"/>
    <col min="5637" max="5637" width="12.7109375" style="445" customWidth="1"/>
    <col min="5638" max="5638" width="47.42578125" style="445" customWidth="1"/>
    <col min="5639" max="5647" width="0" style="445" hidden="1" customWidth="1"/>
    <col min="5648" max="5648" width="11.7109375" style="445" customWidth="1"/>
    <col min="5649" max="5649" width="6.42578125" style="445" bestFit="1" customWidth="1"/>
    <col min="5650" max="5650" width="11.7109375" style="445" customWidth="1"/>
    <col min="5651" max="5651" width="0" style="445" hidden="1" customWidth="1"/>
    <col min="5652" max="5652" width="3.7109375" style="445" customWidth="1"/>
    <col min="5653" max="5653" width="11.140625" style="445" bestFit="1" customWidth="1"/>
    <col min="5654" max="5881" width="10.5703125" style="445"/>
    <col min="5882" max="5889" width="0" style="445" hidden="1" customWidth="1"/>
    <col min="5890" max="5892" width="3.7109375" style="445" customWidth="1"/>
    <col min="5893" max="5893" width="12.7109375" style="445" customWidth="1"/>
    <col min="5894" max="5894" width="47.42578125" style="445" customWidth="1"/>
    <col min="5895" max="5903" width="0" style="445" hidden="1" customWidth="1"/>
    <col min="5904" max="5904" width="11.7109375" style="445" customWidth="1"/>
    <col min="5905" max="5905" width="6.42578125" style="445" bestFit="1" customWidth="1"/>
    <col min="5906" max="5906" width="11.7109375" style="445" customWidth="1"/>
    <col min="5907" max="5907" width="0" style="445" hidden="1" customWidth="1"/>
    <col min="5908" max="5908" width="3.7109375" style="445" customWidth="1"/>
    <col min="5909" max="5909" width="11.140625" style="445" bestFit="1" customWidth="1"/>
    <col min="5910" max="6137" width="10.5703125" style="445"/>
    <col min="6138" max="6145" width="0" style="445" hidden="1" customWidth="1"/>
    <col min="6146" max="6148" width="3.7109375" style="445" customWidth="1"/>
    <col min="6149" max="6149" width="12.7109375" style="445" customWidth="1"/>
    <col min="6150" max="6150" width="47.42578125" style="445" customWidth="1"/>
    <col min="6151" max="6159" width="0" style="445" hidden="1" customWidth="1"/>
    <col min="6160" max="6160" width="11.7109375" style="445" customWidth="1"/>
    <col min="6161" max="6161" width="6.42578125" style="445" bestFit="1" customWidth="1"/>
    <col min="6162" max="6162" width="11.7109375" style="445" customWidth="1"/>
    <col min="6163" max="6163" width="0" style="445" hidden="1" customWidth="1"/>
    <col min="6164" max="6164" width="3.7109375" style="445" customWidth="1"/>
    <col min="6165" max="6165" width="11.140625" style="445" bestFit="1" customWidth="1"/>
    <col min="6166" max="6393" width="10.5703125" style="445"/>
    <col min="6394" max="6401" width="0" style="445" hidden="1" customWidth="1"/>
    <col min="6402" max="6404" width="3.7109375" style="445" customWidth="1"/>
    <col min="6405" max="6405" width="12.7109375" style="445" customWidth="1"/>
    <col min="6406" max="6406" width="47.42578125" style="445" customWidth="1"/>
    <col min="6407" max="6415" width="0" style="445" hidden="1" customWidth="1"/>
    <col min="6416" max="6416" width="11.7109375" style="445" customWidth="1"/>
    <col min="6417" max="6417" width="6.42578125" style="445" bestFit="1" customWidth="1"/>
    <col min="6418" max="6418" width="11.7109375" style="445" customWidth="1"/>
    <col min="6419" max="6419" width="0" style="445" hidden="1" customWidth="1"/>
    <col min="6420" max="6420" width="3.7109375" style="445" customWidth="1"/>
    <col min="6421" max="6421" width="11.140625" style="445" bestFit="1" customWidth="1"/>
    <col min="6422" max="6649" width="10.5703125" style="445"/>
    <col min="6650" max="6657" width="0" style="445" hidden="1" customWidth="1"/>
    <col min="6658" max="6660" width="3.7109375" style="445" customWidth="1"/>
    <col min="6661" max="6661" width="12.7109375" style="445" customWidth="1"/>
    <col min="6662" max="6662" width="47.42578125" style="445" customWidth="1"/>
    <col min="6663" max="6671" width="0" style="445" hidden="1" customWidth="1"/>
    <col min="6672" max="6672" width="11.7109375" style="445" customWidth="1"/>
    <col min="6673" max="6673" width="6.42578125" style="445" bestFit="1" customWidth="1"/>
    <col min="6674" max="6674" width="11.7109375" style="445" customWidth="1"/>
    <col min="6675" max="6675" width="0" style="445" hidden="1" customWidth="1"/>
    <col min="6676" max="6676" width="3.7109375" style="445" customWidth="1"/>
    <col min="6677" max="6677" width="11.140625" style="445" bestFit="1" customWidth="1"/>
    <col min="6678" max="6905" width="10.5703125" style="445"/>
    <col min="6906" max="6913" width="0" style="445" hidden="1" customWidth="1"/>
    <col min="6914" max="6916" width="3.7109375" style="445" customWidth="1"/>
    <col min="6917" max="6917" width="12.7109375" style="445" customWidth="1"/>
    <col min="6918" max="6918" width="47.42578125" style="445" customWidth="1"/>
    <col min="6919" max="6927" width="0" style="445" hidden="1" customWidth="1"/>
    <col min="6928" max="6928" width="11.7109375" style="445" customWidth="1"/>
    <col min="6929" max="6929" width="6.42578125" style="445" bestFit="1" customWidth="1"/>
    <col min="6930" max="6930" width="11.7109375" style="445" customWidth="1"/>
    <col min="6931" max="6931" width="0" style="445" hidden="1" customWidth="1"/>
    <col min="6932" max="6932" width="3.7109375" style="445" customWidth="1"/>
    <col min="6933" max="6933" width="11.140625" style="445" bestFit="1" customWidth="1"/>
    <col min="6934" max="7161" width="10.5703125" style="445"/>
    <col min="7162" max="7169" width="0" style="445" hidden="1" customWidth="1"/>
    <col min="7170" max="7172" width="3.7109375" style="445" customWidth="1"/>
    <col min="7173" max="7173" width="12.7109375" style="445" customWidth="1"/>
    <col min="7174" max="7174" width="47.42578125" style="445" customWidth="1"/>
    <col min="7175" max="7183" width="0" style="445" hidden="1" customWidth="1"/>
    <col min="7184" max="7184" width="11.7109375" style="445" customWidth="1"/>
    <col min="7185" max="7185" width="6.42578125" style="445" bestFit="1" customWidth="1"/>
    <col min="7186" max="7186" width="11.7109375" style="445" customWidth="1"/>
    <col min="7187" max="7187" width="0" style="445" hidden="1" customWidth="1"/>
    <col min="7188" max="7188" width="3.7109375" style="445" customWidth="1"/>
    <col min="7189" max="7189" width="11.140625" style="445" bestFit="1" customWidth="1"/>
    <col min="7190" max="7417" width="10.5703125" style="445"/>
    <col min="7418" max="7425" width="0" style="445" hidden="1" customWidth="1"/>
    <col min="7426" max="7428" width="3.7109375" style="445" customWidth="1"/>
    <col min="7429" max="7429" width="12.7109375" style="445" customWidth="1"/>
    <col min="7430" max="7430" width="47.42578125" style="445" customWidth="1"/>
    <col min="7431" max="7439" width="0" style="445" hidden="1" customWidth="1"/>
    <col min="7440" max="7440" width="11.7109375" style="445" customWidth="1"/>
    <col min="7441" max="7441" width="6.42578125" style="445" bestFit="1" customWidth="1"/>
    <col min="7442" max="7442" width="11.7109375" style="445" customWidth="1"/>
    <col min="7443" max="7443" width="0" style="445" hidden="1" customWidth="1"/>
    <col min="7444" max="7444" width="3.7109375" style="445" customWidth="1"/>
    <col min="7445" max="7445" width="11.140625" style="445" bestFit="1" customWidth="1"/>
    <col min="7446" max="7673" width="10.5703125" style="445"/>
    <col min="7674" max="7681" width="0" style="445" hidden="1" customWidth="1"/>
    <col min="7682" max="7684" width="3.7109375" style="445" customWidth="1"/>
    <col min="7685" max="7685" width="12.7109375" style="445" customWidth="1"/>
    <col min="7686" max="7686" width="47.42578125" style="445" customWidth="1"/>
    <col min="7687" max="7695" width="0" style="445" hidden="1" customWidth="1"/>
    <col min="7696" max="7696" width="11.7109375" style="445" customWidth="1"/>
    <col min="7697" max="7697" width="6.42578125" style="445" bestFit="1" customWidth="1"/>
    <col min="7698" max="7698" width="11.7109375" style="445" customWidth="1"/>
    <col min="7699" max="7699" width="0" style="445" hidden="1" customWidth="1"/>
    <col min="7700" max="7700" width="3.7109375" style="445" customWidth="1"/>
    <col min="7701" max="7701" width="11.140625" style="445" bestFit="1" customWidth="1"/>
    <col min="7702" max="7929" width="10.5703125" style="445"/>
    <col min="7930" max="7937" width="0" style="445" hidden="1" customWidth="1"/>
    <col min="7938" max="7940" width="3.7109375" style="445" customWidth="1"/>
    <col min="7941" max="7941" width="12.7109375" style="445" customWidth="1"/>
    <col min="7942" max="7942" width="47.42578125" style="445" customWidth="1"/>
    <col min="7943" max="7951" width="0" style="445" hidden="1" customWidth="1"/>
    <col min="7952" max="7952" width="11.7109375" style="445" customWidth="1"/>
    <col min="7953" max="7953" width="6.42578125" style="445" bestFit="1" customWidth="1"/>
    <col min="7954" max="7954" width="11.7109375" style="445" customWidth="1"/>
    <col min="7955" max="7955" width="0" style="445" hidden="1" customWidth="1"/>
    <col min="7956" max="7956" width="3.7109375" style="445" customWidth="1"/>
    <col min="7957" max="7957" width="11.140625" style="445" bestFit="1" customWidth="1"/>
    <col min="7958" max="8185" width="10.5703125" style="445"/>
    <col min="8186" max="8193" width="0" style="445" hidden="1" customWidth="1"/>
    <col min="8194" max="8196" width="3.7109375" style="445" customWidth="1"/>
    <col min="8197" max="8197" width="12.7109375" style="445" customWidth="1"/>
    <col min="8198" max="8198" width="47.42578125" style="445" customWidth="1"/>
    <col min="8199" max="8207" width="0" style="445" hidden="1" customWidth="1"/>
    <col min="8208" max="8208" width="11.7109375" style="445" customWidth="1"/>
    <col min="8209" max="8209" width="6.42578125" style="445" bestFit="1" customWidth="1"/>
    <col min="8210" max="8210" width="11.7109375" style="445" customWidth="1"/>
    <col min="8211" max="8211" width="0" style="445" hidden="1" customWidth="1"/>
    <col min="8212" max="8212" width="3.7109375" style="445" customWidth="1"/>
    <col min="8213" max="8213" width="11.140625" style="445" bestFit="1" customWidth="1"/>
    <col min="8214" max="8441" width="10.5703125" style="445"/>
    <col min="8442" max="8449" width="0" style="445" hidden="1" customWidth="1"/>
    <col min="8450" max="8452" width="3.7109375" style="445" customWidth="1"/>
    <col min="8453" max="8453" width="12.7109375" style="445" customWidth="1"/>
    <col min="8454" max="8454" width="47.42578125" style="445" customWidth="1"/>
    <col min="8455" max="8463" width="0" style="445" hidden="1" customWidth="1"/>
    <col min="8464" max="8464" width="11.7109375" style="445" customWidth="1"/>
    <col min="8465" max="8465" width="6.42578125" style="445" bestFit="1" customWidth="1"/>
    <col min="8466" max="8466" width="11.7109375" style="445" customWidth="1"/>
    <col min="8467" max="8467" width="0" style="445" hidden="1" customWidth="1"/>
    <col min="8468" max="8468" width="3.7109375" style="445" customWidth="1"/>
    <col min="8469" max="8469" width="11.140625" style="445" bestFit="1" customWidth="1"/>
    <col min="8470" max="8697" width="10.5703125" style="445"/>
    <col min="8698" max="8705" width="0" style="445" hidden="1" customWidth="1"/>
    <col min="8706" max="8708" width="3.7109375" style="445" customWidth="1"/>
    <col min="8709" max="8709" width="12.7109375" style="445" customWidth="1"/>
    <col min="8710" max="8710" width="47.42578125" style="445" customWidth="1"/>
    <col min="8711" max="8719" width="0" style="445" hidden="1" customWidth="1"/>
    <col min="8720" max="8720" width="11.7109375" style="445" customWidth="1"/>
    <col min="8721" max="8721" width="6.42578125" style="445" bestFit="1" customWidth="1"/>
    <col min="8722" max="8722" width="11.7109375" style="445" customWidth="1"/>
    <col min="8723" max="8723" width="0" style="445" hidden="1" customWidth="1"/>
    <col min="8724" max="8724" width="3.7109375" style="445" customWidth="1"/>
    <col min="8725" max="8725" width="11.140625" style="445" bestFit="1" customWidth="1"/>
    <col min="8726" max="8953" width="10.5703125" style="445"/>
    <col min="8954" max="8961" width="0" style="445" hidden="1" customWidth="1"/>
    <col min="8962" max="8964" width="3.7109375" style="445" customWidth="1"/>
    <col min="8965" max="8965" width="12.7109375" style="445" customWidth="1"/>
    <col min="8966" max="8966" width="47.42578125" style="445" customWidth="1"/>
    <col min="8967" max="8975" width="0" style="445" hidden="1" customWidth="1"/>
    <col min="8976" max="8976" width="11.7109375" style="445" customWidth="1"/>
    <col min="8977" max="8977" width="6.42578125" style="445" bestFit="1" customWidth="1"/>
    <col min="8978" max="8978" width="11.7109375" style="445" customWidth="1"/>
    <col min="8979" max="8979" width="0" style="445" hidden="1" customWidth="1"/>
    <col min="8980" max="8980" width="3.7109375" style="445" customWidth="1"/>
    <col min="8981" max="8981" width="11.140625" style="445" bestFit="1" customWidth="1"/>
    <col min="8982" max="9209" width="10.5703125" style="445"/>
    <col min="9210" max="9217" width="0" style="445" hidden="1" customWidth="1"/>
    <col min="9218" max="9220" width="3.7109375" style="445" customWidth="1"/>
    <col min="9221" max="9221" width="12.7109375" style="445" customWidth="1"/>
    <col min="9222" max="9222" width="47.42578125" style="445" customWidth="1"/>
    <col min="9223" max="9231" width="0" style="445" hidden="1" customWidth="1"/>
    <col min="9232" max="9232" width="11.7109375" style="445" customWidth="1"/>
    <col min="9233" max="9233" width="6.42578125" style="445" bestFit="1" customWidth="1"/>
    <col min="9234" max="9234" width="11.7109375" style="445" customWidth="1"/>
    <col min="9235" max="9235" width="0" style="445" hidden="1" customWidth="1"/>
    <col min="9236" max="9236" width="3.7109375" style="445" customWidth="1"/>
    <col min="9237" max="9237" width="11.140625" style="445" bestFit="1" customWidth="1"/>
    <col min="9238" max="9465" width="10.5703125" style="445"/>
    <col min="9466" max="9473" width="0" style="445" hidden="1" customWidth="1"/>
    <col min="9474" max="9476" width="3.7109375" style="445" customWidth="1"/>
    <col min="9477" max="9477" width="12.7109375" style="445" customWidth="1"/>
    <col min="9478" max="9478" width="47.42578125" style="445" customWidth="1"/>
    <col min="9479" max="9487" width="0" style="445" hidden="1" customWidth="1"/>
    <col min="9488" max="9488" width="11.7109375" style="445" customWidth="1"/>
    <col min="9489" max="9489" width="6.42578125" style="445" bestFit="1" customWidth="1"/>
    <col min="9490" max="9490" width="11.7109375" style="445" customWidth="1"/>
    <col min="9491" max="9491" width="0" style="445" hidden="1" customWidth="1"/>
    <col min="9492" max="9492" width="3.7109375" style="445" customWidth="1"/>
    <col min="9493" max="9493" width="11.140625" style="445" bestFit="1" customWidth="1"/>
    <col min="9494" max="9721" width="10.5703125" style="445"/>
    <col min="9722" max="9729" width="0" style="445" hidden="1" customWidth="1"/>
    <col min="9730" max="9732" width="3.7109375" style="445" customWidth="1"/>
    <col min="9733" max="9733" width="12.7109375" style="445" customWidth="1"/>
    <col min="9734" max="9734" width="47.42578125" style="445" customWidth="1"/>
    <col min="9735" max="9743" width="0" style="445" hidden="1" customWidth="1"/>
    <col min="9744" max="9744" width="11.7109375" style="445" customWidth="1"/>
    <col min="9745" max="9745" width="6.42578125" style="445" bestFit="1" customWidth="1"/>
    <col min="9746" max="9746" width="11.7109375" style="445" customWidth="1"/>
    <col min="9747" max="9747" width="0" style="445" hidden="1" customWidth="1"/>
    <col min="9748" max="9748" width="3.7109375" style="445" customWidth="1"/>
    <col min="9749" max="9749" width="11.140625" style="445" bestFit="1" customWidth="1"/>
    <col min="9750" max="9977" width="10.5703125" style="445"/>
    <col min="9978" max="9985" width="0" style="445" hidden="1" customWidth="1"/>
    <col min="9986" max="9988" width="3.7109375" style="445" customWidth="1"/>
    <col min="9989" max="9989" width="12.7109375" style="445" customWidth="1"/>
    <col min="9990" max="9990" width="47.42578125" style="445" customWidth="1"/>
    <col min="9991" max="9999" width="0" style="445" hidden="1" customWidth="1"/>
    <col min="10000" max="10000" width="11.7109375" style="445" customWidth="1"/>
    <col min="10001" max="10001" width="6.42578125" style="445" bestFit="1" customWidth="1"/>
    <col min="10002" max="10002" width="11.7109375" style="445" customWidth="1"/>
    <col min="10003" max="10003" width="0" style="445" hidden="1" customWidth="1"/>
    <col min="10004" max="10004" width="3.7109375" style="445" customWidth="1"/>
    <col min="10005" max="10005" width="11.140625" style="445" bestFit="1" customWidth="1"/>
    <col min="10006" max="10233" width="10.5703125" style="445"/>
    <col min="10234" max="10241" width="0" style="445" hidden="1" customWidth="1"/>
    <col min="10242" max="10244" width="3.7109375" style="445" customWidth="1"/>
    <col min="10245" max="10245" width="12.7109375" style="445" customWidth="1"/>
    <col min="10246" max="10246" width="47.42578125" style="445" customWidth="1"/>
    <col min="10247" max="10255" width="0" style="445" hidden="1" customWidth="1"/>
    <col min="10256" max="10256" width="11.7109375" style="445" customWidth="1"/>
    <col min="10257" max="10257" width="6.42578125" style="445" bestFit="1" customWidth="1"/>
    <col min="10258" max="10258" width="11.7109375" style="445" customWidth="1"/>
    <col min="10259" max="10259" width="0" style="445" hidden="1" customWidth="1"/>
    <col min="10260" max="10260" width="3.7109375" style="445" customWidth="1"/>
    <col min="10261" max="10261" width="11.140625" style="445" bestFit="1" customWidth="1"/>
    <col min="10262" max="10489" width="10.5703125" style="445"/>
    <col min="10490" max="10497" width="0" style="445" hidden="1" customWidth="1"/>
    <col min="10498" max="10500" width="3.7109375" style="445" customWidth="1"/>
    <col min="10501" max="10501" width="12.7109375" style="445" customWidth="1"/>
    <col min="10502" max="10502" width="47.42578125" style="445" customWidth="1"/>
    <col min="10503" max="10511" width="0" style="445" hidden="1" customWidth="1"/>
    <col min="10512" max="10512" width="11.7109375" style="445" customWidth="1"/>
    <col min="10513" max="10513" width="6.42578125" style="445" bestFit="1" customWidth="1"/>
    <col min="10514" max="10514" width="11.7109375" style="445" customWidth="1"/>
    <col min="10515" max="10515" width="0" style="445" hidden="1" customWidth="1"/>
    <col min="10516" max="10516" width="3.7109375" style="445" customWidth="1"/>
    <col min="10517" max="10517" width="11.140625" style="445" bestFit="1" customWidth="1"/>
    <col min="10518" max="10745" width="10.5703125" style="445"/>
    <col min="10746" max="10753" width="0" style="445" hidden="1" customWidth="1"/>
    <col min="10754" max="10756" width="3.7109375" style="445" customWidth="1"/>
    <col min="10757" max="10757" width="12.7109375" style="445" customWidth="1"/>
    <col min="10758" max="10758" width="47.42578125" style="445" customWidth="1"/>
    <col min="10759" max="10767" width="0" style="445" hidden="1" customWidth="1"/>
    <col min="10768" max="10768" width="11.7109375" style="445" customWidth="1"/>
    <col min="10769" max="10769" width="6.42578125" style="445" bestFit="1" customWidth="1"/>
    <col min="10770" max="10770" width="11.7109375" style="445" customWidth="1"/>
    <col min="10771" max="10771" width="0" style="445" hidden="1" customWidth="1"/>
    <col min="10772" max="10772" width="3.7109375" style="445" customWidth="1"/>
    <col min="10773" max="10773" width="11.140625" style="445" bestFit="1" customWidth="1"/>
    <col min="10774" max="11001" width="10.5703125" style="445"/>
    <col min="11002" max="11009" width="0" style="445" hidden="1" customWidth="1"/>
    <col min="11010" max="11012" width="3.7109375" style="445" customWidth="1"/>
    <col min="11013" max="11013" width="12.7109375" style="445" customWidth="1"/>
    <col min="11014" max="11014" width="47.42578125" style="445" customWidth="1"/>
    <col min="11015" max="11023" width="0" style="445" hidden="1" customWidth="1"/>
    <col min="11024" max="11024" width="11.7109375" style="445" customWidth="1"/>
    <col min="11025" max="11025" width="6.42578125" style="445" bestFit="1" customWidth="1"/>
    <col min="11026" max="11026" width="11.7109375" style="445" customWidth="1"/>
    <col min="11027" max="11027" width="0" style="445" hidden="1" customWidth="1"/>
    <col min="11028" max="11028" width="3.7109375" style="445" customWidth="1"/>
    <col min="11029" max="11029" width="11.140625" style="445" bestFit="1" customWidth="1"/>
    <col min="11030" max="11257" width="10.5703125" style="445"/>
    <col min="11258" max="11265" width="0" style="445" hidden="1" customWidth="1"/>
    <col min="11266" max="11268" width="3.7109375" style="445" customWidth="1"/>
    <col min="11269" max="11269" width="12.7109375" style="445" customWidth="1"/>
    <col min="11270" max="11270" width="47.42578125" style="445" customWidth="1"/>
    <col min="11271" max="11279" width="0" style="445" hidden="1" customWidth="1"/>
    <col min="11280" max="11280" width="11.7109375" style="445" customWidth="1"/>
    <col min="11281" max="11281" width="6.42578125" style="445" bestFit="1" customWidth="1"/>
    <col min="11282" max="11282" width="11.7109375" style="445" customWidth="1"/>
    <col min="11283" max="11283" width="0" style="445" hidden="1" customWidth="1"/>
    <col min="11284" max="11284" width="3.7109375" style="445" customWidth="1"/>
    <col min="11285" max="11285" width="11.140625" style="445" bestFit="1" customWidth="1"/>
    <col min="11286" max="11513" width="10.5703125" style="445"/>
    <col min="11514" max="11521" width="0" style="445" hidden="1" customWidth="1"/>
    <col min="11522" max="11524" width="3.7109375" style="445" customWidth="1"/>
    <col min="11525" max="11525" width="12.7109375" style="445" customWidth="1"/>
    <col min="11526" max="11526" width="47.42578125" style="445" customWidth="1"/>
    <col min="11527" max="11535" width="0" style="445" hidden="1" customWidth="1"/>
    <col min="11536" max="11536" width="11.7109375" style="445" customWidth="1"/>
    <col min="11537" max="11537" width="6.42578125" style="445" bestFit="1" customWidth="1"/>
    <col min="11538" max="11538" width="11.7109375" style="445" customWidth="1"/>
    <col min="11539" max="11539" width="0" style="445" hidden="1" customWidth="1"/>
    <col min="11540" max="11540" width="3.7109375" style="445" customWidth="1"/>
    <col min="11541" max="11541" width="11.140625" style="445" bestFit="1" customWidth="1"/>
    <col min="11542" max="11769" width="10.5703125" style="445"/>
    <col min="11770" max="11777" width="0" style="445" hidden="1" customWidth="1"/>
    <col min="11778" max="11780" width="3.7109375" style="445" customWidth="1"/>
    <col min="11781" max="11781" width="12.7109375" style="445" customWidth="1"/>
    <col min="11782" max="11782" width="47.42578125" style="445" customWidth="1"/>
    <col min="11783" max="11791" width="0" style="445" hidden="1" customWidth="1"/>
    <col min="11792" max="11792" width="11.7109375" style="445" customWidth="1"/>
    <col min="11793" max="11793" width="6.42578125" style="445" bestFit="1" customWidth="1"/>
    <col min="11794" max="11794" width="11.7109375" style="445" customWidth="1"/>
    <col min="11795" max="11795" width="0" style="445" hidden="1" customWidth="1"/>
    <col min="11796" max="11796" width="3.7109375" style="445" customWidth="1"/>
    <col min="11797" max="11797" width="11.140625" style="445" bestFit="1" customWidth="1"/>
    <col min="11798" max="12025" width="10.5703125" style="445"/>
    <col min="12026" max="12033" width="0" style="445" hidden="1" customWidth="1"/>
    <col min="12034" max="12036" width="3.7109375" style="445" customWidth="1"/>
    <col min="12037" max="12037" width="12.7109375" style="445" customWidth="1"/>
    <col min="12038" max="12038" width="47.42578125" style="445" customWidth="1"/>
    <col min="12039" max="12047" width="0" style="445" hidden="1" customWidth="1"/>
    <col min="12048" max="12048" width="11.7109375" style="445" customWidth="1"/>
    <col min="12049" max="12049" width="6.42578125" style="445" bestFit="1" customWidth="1"/>
    <col min="12050" max="12050" width="11.7109375" style="445" customWidth="1"/>
    <col min="12051" max="12051" width="0" style="445" hidden="1" customWidth="1"/>
    <col min="12052" max="12052" width="3.7109375" style="445" customWidth="1"/>
    <col min="12053" max="12053" width="11.140625" style="445" bestFit="1" customWidth="1"/>
    <col min="12054" max="12281" width="10.5703125" style="445"/>
    <col min="12282" max="12289" width="0" style="445" hidden="1" customWidth="1"/>
    <col min="12290" max="12292" width="3.7109375" style="445" customWidth="1"/>
    <col min="12293" max="12293" width="12.7109375" style="445" customWidth="1"/>
    <col min="12294" max="12294" width="47.42578125" style="445" customWidth="1"/>
    <col min="12295" max="12303" width="0" style="445" hidden="1" customWidth="1"/>
    <col min="12304" max="12304" width="11.7109375" style="445" customWidth="1"/>
    <col min="12305" max="12305" width="6.42578125" style="445" bestFit="1" customWidth="1"/>
    <col min="12306" max="12306" width="11.7109375" style="445" customWidth="1"/>
    <col min="12307" max="12307" width="0" style="445" hidden="1" customWidth="1"/>
    <col min="12308" max="12308" width="3.7109375" style="445" customWidth="1"/>
    <col min="12309" max="12309" width="11.140625" style="445" bestFit="1" customWidth="1"/>
    <col min="12310" max="12537" width="10.5703125" style="445"/>
    <col min="12538" max="12545" width="0" style="445" hidden="1" customWidth="1"/>
    <col min="12546" max="12548" width="3.7109375" style="445" customWidth="1"/>
    <col min="12549" max="12549" width="12.7109375" style="445" customWidth="1"/>
    <col min="12550" max="12550" width="47.42578125" style="445" customWidth="1"/>
    <col min="12551" max="12559" width="0" style="445" hidden="1" customWidth="1"/>
    <col min="12560" max="12560" width="11.7109375" style="445" customWidth="1"/>
    <col min="12561" max="12561" width="6.42578125" style="445" bestFit="1" customWidth="1"/>
    <col min="12562" max="12562" width="11.7109375" style="445" customWidth="1"/>
    <col min="12563" max="12563" width="0" style="445" hidden="1" customWidth="1"/>
    <col min="12564" max="12564" width="3.7109375" style="445" customWidth="1"/>
    <col min="12565" max="12565" width="11.140625" style="445" bestFit="1" customWidth="1"/>
    <col min="12566" max="12793" width="10.5703125" style="445"/>
    <col min="12794" max="12801" width="0" style="445" hidden="1" customWidth="1"/>
    <col min="12802" max="12804" width="3.7109375" style="445" customWidth="1"/>
    <col min="12805" max="12805" width="12.7109375" style="445" customWidth="1"/>
    <col min="12806" max="12806" width="47.42578125" style="445" customWidth="1"/>
    <col min="12807" max="12815" width="0" style="445" hidden="1" customWidth="1"/>
    <col min="12816" max="12816" width="11.7109375" style="445" customWidth="1"/>
    <col min="12817" max="12817" width="6.42578125" style="445" bestFit="1" customWidth="1"/>
    <col min="12818" max="12818" width="11.7109375" style="445" customWidth="1"/>
    <col min="12819" max="12819" width="0" style="445" hidden="1" customWidth="1"/>
    <col min="12820" max="12820" width="3.7109375" style="445" customWidth="1"/>
    <col min="12821" max="12821" width="11.140625" style="445" bestFit="1" customWidth="1"/>
    <col min="12822" max="13049" width="10.5703125" style="445"/>
    <col min="13050" max="13057" width="0" style="445" hidden="1" customWidth="1"/>
    <col min="13058" max="13060" width="3.7109375" style="445" customWidth="1"/>
    <col min="13061" max="13061" width="12.7109375" style="445" customWidth="1"/>
    <col min="13062" max="13062" width="47.42578125" style="445" customWidth="1"/>
    <col min="13063" max="13071" width="0" style="445" hidden="1" customWidth="1"/>
    <col min="13072" max="13072" width="11.7109375" style="445" customWidth="1"/>
    <col min="13073" max="13073" width="6.42578125" style="445" bestFit="1" customWidth="1"/>
    <col min="13074" max="13074" width="11.7109375" style="445" customWidth="1"/>
    <col min="13075" max="13075" width="0" style="445" hidden="1" customWidth="1"/>
    <col min="13076" max="13076" width="3.7109375" style="445" customWidth="1"/>
    <col min="13077" max="13077" width="11.140625" style="445" bestFit="1" customWidth="1"/>
    <col min="13078" max="13305" width="10.5703125" style="445"/>
    <col min="13306" max="13313" width="0" style="445" hidden="1" customWidth="1"/>
    <col min="13314" max="13316" width="3.7109375" style="445" customWidth="1"/>
    <col min="13317" max="13317" width="12.7109375" style="445" customWidth="1"/>
    <col min="13318" max="13318" width="47.42578125" style="445" customWidth="1"/>
    <col min="13319" max="13327" width="0" style="445" hidden="1" customWidth="1"/>
    <col min="13328" max="13328" width="11.7109375" style="445" customWidth="1"/>
    <col min="13329" max="13329" width="6.42578125" style="445" bestFit="1" customWidth="1"/>
    <col min="13330" max="13330" width="11.7109375" style="445" customWidth="1"/>
    <col min="13331" max="13331" width="0" style="445" hidden="1" customWidth="1"/>
    <col min="13332" max="13332" width="3.7109375" style="445" customWidth="1"/>
    <col min="13333" max="13333" width="11.140625" style="445" bestFit="1" customWidth="1"/>
    <col min="13334" max="13561" width="10.5703125" style="445"/>
    <col min="13562" max="13569" width="0" style="445" hidden="1" customWidth="1"/>
    <col min="13570" max="13572" width="3.7109375" style="445" customWidth="1"/>
    <col min="13573" max="13573" width="12.7109375" style="445" customWidth="1"/>
    <col min="13574" max="13574" width="47.42578125" style="445" customWidth="1"/>
    <col min="13575" max="13583" width="0" style="445" hidden="1" customWidth="1"/>
    <col min="13584" max="13584" width="11.7109375" style="445" customWidth="1"/>
    <col min="13585" max="13585" width="6.42578125" style="445" bestFit="1" customWidth="1"/>
    <col min="13586" max="13586" width="11.7109375" style="445" customWidth="1"/>
    <col min="13587" max="13587" width="0" style="445" hidden="1" customWidth="1"/>
    <col min="13588" max="13588" width="3.7109375" style="445" customWidth="1"/>
    <col min="13589" max="13589" width="11.140625" style="445" bestFit="1" customWidth="1"/>
    <col min="13590" max="13817" width="10.5703125" style="445"/>
    <col min="13818" max="13825" width="0" style="445" hidden="1" customWidth="1"/>
    <col min="13826" max="13828" width="3.7109375" style="445" customWidth="1"/>
    <col min="13829" max="13829" width="12.7109375" style="445" customWidth="1"/>
    <col min="13830" max="13830" width="47.42578125" style="445" customWidth="1"/>
    <col min="13831" max="13839" width="0" style="445" hidden="1" customWidth="1"/>
    <col min="13840" max="13840" width="11.7109375" style="445" customWidth="1"/>
    <col min="13841" max="13841" width="6.42578125" style="445" bestFit="1" customWidth="1"/>
    <col min="13842" max="13842" width="11.7109375" style="445" customWidth="1"/>
    <col min="13843" max="13843" width="0" style="445" hidden="1" customWidth="1"/>
    <col min="13844" max="13844" width="3.7109375" style="445" customWidth="1"/>
    <col min="13845" max="13845" width="11.140625" style="445" bestFit="1" customWidth="1"/>
    <col min="13846" max="14073" width="10.5703125" style="445"/>
    <col min="14074" max="14081" width="0" style="445" hidden="1" customWidth="1"/>
    <col min="14082" max="14084" width="3.7109375" style="445" customWidth="1"/>
    <col min="14085" max="14085" width="12.7109375" style="445" customWidth="1"/>
    <col min="14086" max="14086" width="47.42578125" style="445" customWidth="1"/>
    <col min="14087" max="14095" width="0" style="445" hidden="1" customWidth="1"/>
    <col min="14096" max="14096" width="11.7109375" style="445" customWidth="1"/>
    <col min="14097" max="14097" width="6.42578125" style="445" bestFit="1" customWidth="1"/>
    <col min="14098" max="14098" width="11.7109375" style="445" customWidth="1"/>
    <col min="14099" max="14099" width="0" style="445" hidden="1" customWidth="1"/>
    <col min="14100" max="14100" width="3.7109375" style="445" customWidth="1"/>
    <col min="14101" max="14101" width="11.140625" style="445" bestFit="1" customWidth="1"/>
    <col min="14102" max="14329" width="10.5703125" style="445"/>
    <col min="14330" max="14337" width="0" style="445" hidden="1" customWidth="1"/>
    <col min="14338" max="14340" width="3.7109375" style="445" customWidth="1"/>
    <col min="14341" max="14341" width="12.7109375" style="445" customWidth="1"/>
    <col min="14342" max="14342" width="47.42578125" style="445" customWidth="1"/>
    <col min="14343" max="14351" width="0" style="445" hidden="1" customWidth="1"/>
    <col min="14352" max="14352" width="11.7109375" style="445" customWidth="1"/>
    <col min="14353" max="14353" width="6.42578125" style="445" bestFit="1" customWidth="1"/>
    <col min="14354" max="14354" width="11.7109375" style="445" customWidth="1"/>
    <col min="14355" max="14355" width="0" style="445" hidden="1" customWidth="1"/>
    <col min="14356" max="14356" width="3.7109375" style="445" customWidth="1"/>
    <col min="14357" max="14357" width="11.140625" style="445" bestFit="1" customWidth="1"/>
    <col min="14358" max="14585" width="10.5703125" style="445"/>
    <col min="14586" max="14593" width="0" style="445" hidden="1" customWidth="1"/>
    <col min="14594" max="14596" width="3.7109375" style="445" customWidth="1"/>
    <col min="14597" max="14597" width="12.7109375" style="445" customWidth="1"/>
    <col min="14598" max="14598" width="47.42578125" style="445" customWidth="1"/>
    <col min="14599" max="14607" width="0" style="445" hidden="1" customWidth="1"/>
    <col min="14608" max="14608" width="11.7109375" style="445" customWidth="1"/>
    <col min="14609" max="14609" width="6.42578125" style="445" bestFit="1" customWidth="1"/>
    <col min="14610" max="14610" width="11.7109375" style="445" customWidth="1"/>
    <col min="14611" max="14611" width="0" style="445" hidden="1" customWidth="1"/>
    <col min="14612" max="14612" width="3.7109375" style="445" customWidth="1"/>
    <col min="14613" max="14613" width="11.140625" style="445" bestFit="1" customWidth="1"/>
    <col min="14614" max="14841" width="10.5703125" style="445"/>
    <col min="14842" max="14849" width="0" style="445" hidden="1" customWidth="1"/>
    <col min="14850" max="14852" width="3.7109375" style="445" customWidth="1"/>
    <col min="14853" max="14853" width="12.7109375" style="445" customWidth="1"/>
    <col min="14854" max="14854" width="47.42578125" style="445" customWidth="1"/>
    <col min="14855" max="14863" width="0" style="445" hidden="1" customWidth="1"/>
    <col min="14864" max="14864" width="11.7109375" style="445" customWidth="1"/>
    <col min="14865" max="14865" width="6.42578125" style="445" bestFit="1" customWidth="1"/>
    <col min="14866" max="14866" width="11.7109375" style="445" customWidth="1"/>
    <col min="14867" max="14867" width="0" style="445" hidden="1" customWidth="1"/>
    <col min="14868" max="14868" width="3.7109375" style="445" customWidth="1"/>
    <col min="14869" max="14869" width="11.140625" style="445" bestFit="1" customWidth="1"/>
    <col min="14870" max="15097" width="10.5703125" style="445"/>
    <col min="15098" max="15105" width="0" style="445" hidden="1" customWidth="1"/>
    <col min="15106" max="15108" width="3.7109375" style="445" customWidth="1"/>
    <col min="15109" max="15109" width="12.7109375" style="445" customWidth="1"/>
    <col min="15110" max="15110" width="47.42578125" style="445" customWidth="1"/>
    <col min="15111" max="15119" width="0" style="445" hidden="1" customWidth="1"/>
    <col min="15120" max="15120" width="11.7109375" style="445" customWidth="1"/>
    <col min="15121" max="15121" width="6.42578125" style="445" bestFit="1" customWidth="1"/>
    <col min="15122" max="15122" width="11.7109375" style="445" customWidth="1"/>
    <col min="15123" max="15123" width="0" style="445" hidden="1" customWidth="1"/>
    <col min="15124" max="15124" width="3.7109375" style="445" customWidth="1"/>
    <col min="15125" max="15125" width="11.140625" style="445" bestFit="1" customWidth="1"/>
    <col min="15126" max="15353" width="10.5703125" style="445"/>
    <col min="15354" max="15361" width="0" style="445" hidden="1" customWidth="1"/>
    <col min="15362" max="15364" width="3.7109375" style="445" customWidth="1"/>
    <col min="15365" max="15365" width="12.7109375" style="445" customWidth="1"/>
    <col min="15366" max="15366" width="47.42578125" style="445" customWidth="1"/>
    <col min="15367" max="15375" width="0" style="445" hidden="1" customWidth="1"/>
    <col min="15376" max="15376" width="11.7109375" style="445" customWidth="1"/>
    <col min="15377" max="15377" width="6.42578125" style="445" bestFit="1" customWidth="1"/>
    <col min="15378" max="15378" width="11.7109375" style="445" customWidth="1"/>
    <col min="15379" max="15379" width="0" style="445" hidden="1" customWidth="1"/>
    <col min="15380" max="15380" width="3.7109375" style="445" customWidth="1"/>
    <col min="15381" max="15381" width="11.140625" style="445" bestFit="1" customWidth="1"/>
    <col min="15382" max="15609" width="10.5703125" style="445"/>
    <col min="15610" max="15617" width="0" style="445" hidden="1" customWidth="1"/>
    <col min="15618" max="15620" width="3.7109375" style="445" customWidth="1"/>
    <col min="15621" max="15621" width="12.7109375" style="445" customWidth="1"/>
    <col min="15622" max="15622" width="47.42578125" style="445" customWidth="1"/>
    <col min="15623" max="15631" width="0" style="445" hidden="1" customWidth="1"/>
    <col min="15632" max="15632" width="11.7109375" style="445" customWidth="1"/>
    <col min="15633" max="15633" width="6.42578125" style="445" bestFit="1" customWidth="1"/>
    <col min="15634" max="15634" width="11.7109375" style="445" customWidth="1"/>
    <col min="15635" max="15635" width="0" style="445" hidden="1" customWidth="1"/>
    <col min="15636" max="15636" width="3.7109375" style="445" customWidth="1"/>
    <col min="15637" max="15637" width="11.140625" style="445" bestFit="1" customWidth="1"/>
    <col min="15638" max="15865" width="10.5703125" style="445"/>
    <col min="15866" max="15873" width="0" style="445" hidden="1" customWidth="1"/>
    <col min="15874" max="15876" width="3.7109375" style="445" customWidth="1"/>
    <col min="15877" max="15877" width="12.7109375" style="445" customWidth="1"/>
    <col min="15878" max="15878" width="47.42578125" style="445" customWidth="1"/>
    <col min="15879" max="15887" width="0" style="445" hidden="1" customWidth="1"/>
    <col min="15888" max="15888" width="11.7109375" style="445" customWidth="1"/>
    <col min="15889" max="15889" width="6.42578125" style="445" bestFit="1" customWidth="1"/>
    <col min="15890" max="15890" width="11.7109375" style="445" customWidth="1"/>
    <col min="15891" max="15891" width="0" style="445" hidden="1" customWidth="1"/>
    <col min="15892" max="15892" width="3.7109375" style="445" customWidth="1"/>
    <col min="15893" max="15893" width="11.140625" style="445" bestFit="1" customWidth="1"/>
    <col min="15894" max="16121" width="10.5703125" style="445"/>
    <col min="16122" max="16129" width="0" style="445" hidden="1" customWidth="1"/>
    <col min="16130" max="16132" width="3.7109375" style="445" customWidth="1"/>
    <col min="16133" max="16133" width="12.7109375" style="445" customWidth="1"/>
    <col min="16134" max="16134" width="47.42578125" style="445" customWidth="1"/>
    <col min="16135" max="16143" width="0" style="445" hidden="1" customWidth="1"/>
    <col min="16144" max="16144" width="11.7109375" style="445" customWidth="1"/>
    <col min="16145" max="16145" width="6.42578125" style="445" bestFit="1" customWidth="1"/>
    <col min="16146" max="16146" width="11.7109375" style="445" customWidth="1"/>
    <col min="16147" max="16147" width="0" style="445" hidden="1" customWidth="1"/>
    <col min="16148" max="16148" width="3.7109375" style="445" customWidth="1"/>
    <col min="16149" max="16149" width="11.140625" style="445" bestFit="1" customWidth="1"/>
    <col min="16150" max="16384" width="10.5703125" style="445"/>
  </cols>
  <sheetData>
    <row r="1" spans="1:33" hidden="1"/>
    <row r="2" spans="1:33" hidden="1"/>
    <row r="3" spans="1:33" hidden="1"/>
    <row r="4" spans="1:33" ht="3" customHeight="1">
      <c r="J4" s="450"/>
      <c r="K4" s="450"/>
      <c r="L4" s="446"/>
      <c r="M4" s="446"/>
      <c r="N4" s="446"/>
      <c r="O4" s="453"/>
      <c r="P4" s="453"/>
      <c r="Q4" s="453"/>
      <c r="R4" s="453"/>
      <c r="S4" s="453"/>
      <c r="T4" s="453"/>
      <c r="U4" s="453"/>
      <c r="V4" s="453"/>
      <c r="W4" s="453"/>
      <c r="X4" s="453"/>
      <c r="Y4" s="453"/>
      <c r="Z4" s="446"/>
    </row>
    <row r="5" spans="1:33" ht="26.1" customHeight="1">
      <c r="J5" s="450"/>
      <c r="K5" s="450"/>
      <c r="L5" s="1310" t="s">
        <v>732</v>
      </c>
      <c r="M5" s="1310"/>
      <c r="N5" s="1310"/>
      <c r="O5" s="1310"/>
      <c r="P5" s="1310"/>
      <c r="Q5" s="1310"/>
      <c r="R5" s="1310"/>
      <c r="S5" s="1310"/>
      <c r="T5" s="1310"/>
      <c r="U5" s="546"/>
      <c r="V5" s="491"/>
      <c r="W5" s="491"/>
      <c r="X5" s="552"/>
      <c r="Y5" s="552"/>
      <c r="Z5" s="465"/>
    </row>
    <row r="6" spans="1:33" ht="3" customHeight="1">
      <c r="J6" s="450"/>
      <c r="K6" s="450"/>
      <c r="L6" s="446"/>
      <c r="M6" s="446"/>
      <c r="N6" s="446"/>
      <c r="O6" s="449"/>
      <c r="P6" s="449"/>
      <c r="Q6" s="449"/>
      <c r="R6" s="449"/>
      <c r="S6" s="449"/>
      <c r="T6" s="449"/>
      <c r="U6" s="446"/>
      <c r="V6" s="446"/>
    </row>
    <row r="7" spans="1:33"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3" s="460" customFormat="1" ht="18.75">
      <c r="A8" s="473"/>
      <c r="B8" s="473"/>
      <c r="C8" s="473"/>
      <c r="D8" s="473"/>
      <c r="E8" s="473"/>
      <c r="F8" s="473"/>
      <c r="G8" s="473"/>
      <c r="H8" s="473"/>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633"/>
      <c r="V8" s="455"/>
      <c r="AC8" s="473"/>
      <c r="AD8" s="473"/>
      <c r="AE8" s="473"/>
      <c r="AF8" s="473"/>
      <c r="AG8" s="473"/>
    </row>
    <row r="9" spans="1:33" s="460" customFormat="1" ht="18.75">
      <c r="A9" s="473"/>
      <c r="B9" s="473"/>
      <c r="C9" s="473"/>
      <c r="D9" s="473"/>
      <c r="E9" s="473"/>
      <c r="F9" s="473"/>
      <c r="G9" s="473"/>
      <c r="H9" s="473"/>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633"/>
      <c r="V9" s="455"/>
      <c r="AC9" s="473"/>
      <c r="AD9" s="473"/>
      <c r="AE9" s="473"/>
      <c r="AF9" s="473"/>
      <c r="AG9" s="473"/>
    </row>
    <row r="10" spans="1:33"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3" s="460" customFormat="1" ht="11.25" hidden="1">
      <c r="A11" s="473"/>
      <c r="B11" s="473"/>
      <c r="C11" s="473"/>
      <c r="D11" s="473"/>
      <c r="E11" s="473"/>
      <c r="F11" s="473"/>
      <c r="G11" s="473"/>
      <c r="H11" s="473"/>
      <c r="L11" s="520"/>
      <c r="M11" s="520"/>
      <c r="N11" s="534"/>
      <c r="O11" s="549"/>
      <c r="P11" s="549"/>
      <c r="Q11" s="549"/>
      <c r="R11" s="549"/>
      <c r="S11" s="549"/>
      <c r="T11" s="549"/>
      <c r="U11" s="455"/>
      <c r="V11" s="455"/>
      <c r="Z11" s="471" t="s">
        <v>370</v>
      </c>
      <c r="AC11" s="473"/>
      <c r="AD11" s="473"/>
      <c r="AE11" s="473"/>
      <c r="AF11" s="473"/>
      <c r="AG11" s="473"/>
    </row>
    <row r="12" spans="1:33">
      <c r="J12" s="450"/>
      <c r="K12" s="450"/>
      <c r="L12" s="446"/>
      <c r="M12" s="446"/>
      <c r="N12" s="446"/>
      <c r="O12" s="1327"/>
      <c r="P12" s="1327"/>
      <c r="Q12" s="1327"/>
      <c r="R12" s="1327"/>
      <c r="S12" s="1327"/>
      <c r="T12" s="1327"/>
      <c r="U12" s="1327"/>
      <c r="V12" s="1327"/>
      <c r="W12" s="1327"/>
      <c r="X12" s="1327"/>
      <c r="Y12" s="1327"/>
      <c r="Z12" s="1327"/>
    </row>
    <row r="13" spans="1:33" ht="14.25" customHeight="1">
      <c r="J13" s="450"/>
      <c r="K13" s="450"/>
      <c r="L13" s="1296" t="s">
        <v>444</v>
      </c>
      <c r="M13" s="1296"/>
      <c r="N13" s="1296"/>
      <c r="O13" s="1296"/>
      <c r="P13" s="1296"/>
      <c r="Q13" s="1296"/>
      <c r="R13" s="1296"/>
      <c r="S13" s="1296"/>
      <c r="T13" s="1296"/>
      <c r="U13" s="1296"/>
      <c r="V13" s="1296"/>
      <c r="W13" s="1296"/>
      <c r="X13" s="1296"/>
      <c r="Y13" s="1296"/>
      <c r="Z13" s="1296"/>
      <c r="AA13" s="1296"/>
      <c r="AB13" s="1224" t="s">
        <v>445</v>
      </c>
    </row>
    <row r="14" spans="1:33" ht="14.25" customHeight="1">
      <c r="J14" s="450"/>
      <c r="K14" s="450"/>
      <c r="L14" s="1296" t="s">
        <v>90</v>
      </c>
      <c r="M14" s="1296" t="s">
        <v>599</v>
      </c>
      <c r="N14" s="545"/>
      <c r="O14" s="1224" t="s">
        <v>601</v>
      </c>
      <c r="P14" s="1224"/>
      <c r="Q14" s="1224"/>
      <c r="R14" s="1224"/>
      <c r="S14" s="1224"/>
      <c r="T14" s="1224"/>
      <c r="U14" s="1224"/>
      <c r="V14" s="1224"/>
      <c r="W14" s="1224"/>
      <c r="X14" s="1224"/>
      <c r="Y14" s="1224"/>
      <c r="Z14" s="1296" t="s">
        <v>338</v>
      </c>
      <c r="AA14" s="1326" t="s">
        <v>273</v>
      </c>
      <c r="AB14" s="1224"/>
    </row>
    <row r="15" spans="1:33" s="491" customFormat="1" ht="14.25" customHeight="1">
      <c r="A15" s="552"/>
      <c r="B15" s="552"/>
      <c r="C15" s="552"/>
      <c r="D15" s="552"/>
      <c r="E15" s="552"/>
      <c r="F15" s="552"/>
      <c r="G15" s="558"/>
      <c r="H15" s="558"/>
      <c r="I15" s="499"/>
      <c r="J15" s="497"/>
      <c r="K15" s="497"/>
      <c r="L15" s="1296"/>
      <c r="M15" s="1296"/>
      <c r="N15" s="545"/>
      <c r="O15" s="1341" t="s">
        <v>614</v>
      </c>
      <c r="P15" s="1341" t="s">
        <v>586</v>
      </c>
      <c r="Q15" s="1341" t="s">
        <v>587</v>
      </c>
      <c r="R15" s="1341" t="s">
        <v>269</v>
      </c>
      <c r="S15" s="1341"/>
      <c r="T15" s="1341" t="s">
        <v>269</v>
      </c>
      <c r="U15" s="1341"/>
      <c r="V15" s="619"/>
      <c r="W15" s="1340" t="s">
        <v>612</v>
      </c>
      <c r="X15" s="1340"/>
      <c r="Y15" s="1340"/>
      <c r="Z15" s="1296"/>
      <c r="AA15" s="1326"/>
      <c r="AB15" s="1224"/>
      <c r="AC15" s="552"/>
      <c r="AD15" s="552"/>
      <c r="AE15" s="552"/>
      <c r="AF15" s="552"/>
      <c r="AG15" s="552"/>
    </row>
    <row r="16" spans="1:33" ht="56.25" customHeight="1">
      <c r="J16" s="450"/>
      <c r="K16" s="450"/>
      <c r="L16" s="1296"/>
      <c r="M16" s="1296"/>
      <c r="N16" s="545"/>
      <c r="O16" s="1341"/>
      <c r="P16" s="1341"/>
      <c r="Q16" s="1341"/>
      <c r="R16" s="503" t="s">
        <v>588</v>
      </c>
      <c r="S16" s="503" t="s">
        <v>589</v>
      </c>
      <c r="T16" s="503" t="s">
        <v>590</v>
      </c>
      <c r="U16" s="503" t="s">
        <v>591</v>
      </c>
      <c r="V16" s="503"/>
      <c r="W16" s="504" t="s">
        <v>272</v>
      </c>
      <c r="X16" s="1342" t="s">
        <v>271</v>
      </c>
      <c r="Y16" s="1342"/>
      <c r="Z16" s="1296"/>
      <c r="AA16" s="1326"/>
      <c r="AB16" s="1224"/>
    </row>
    <row r="17" spans="1:40">
      <c r="J17" s="450"/>
      <c r="K17" s="458">
        <v>1</v>
      </c>
      <c r="L17" s="447" t="s">
        <v>91</v>
      </c>
      <c r="M17" s="447" t="s">
        <v>47</v>
      </c>
      <c r="N17" s="464" t="s">
        <v>47</v>
      </c>
      <c r="O17" s="456">
        <f ca="1">OFFSET(O17,0,-1)+1</f>
        <v>3</v>
      </c>
      <c r="P17" s="456">
        <f t="shared" ref="P17:W17" ca="1" si="0">OFFSET(P17,0,-1)+1</f>
        <v>4</v>
      </c>
      <c r="Q17" s="456">
        <f t="shared" ca="1" si="0"/>
        <v>5</v>
      </c>
      <c r="R17" s="456">
        <f t="shared" ca="1" si="0"/>
        <v>6</v>
      </c>
      <c r="S17" s="456">
        <f t="shared" ca="1" si="0"/>
        <v>7</v>
      </c>
      <c r="T17" s="456">
        <f t="shared" ca="1" si="0"/>
        <v>8</v>
      </c>
      <c r="U17" s="456">
        <f t="shared" ca="1" si="0"/>
        <v>9</v>
      </c>
      <c r="V17" s="463">
        <f ca="1">OFFSET(V17,0,-1)</f>
        <v>9</v>
      </c>
      <c r="W17" s="456">
        <f t="shared" ca="1" si="0"/>
        <v>10</v>
      </c>
      <c r="X17" s="1312">
        <f ca="1">OFFSET(X17,0,-1)+1</f>
        <v>11</v>
      </c>
      <c r="Y17" s="1312"/>
      <c r="Z17" s="456">
        <f ca="1">OFFSET(Z17,0,-2)+1</f>
        <v>12</v>
      </c>
      <c r="AB17" s="456">
        <f ca="1">OFFSET(AB17,0,-2)+1</f>
        <v>13</v>
      </c>
    </row>
    <row r="18" spans="1:40" ht="27" customHeight="1">
      <c r="A18" s="1279">
        <v>1</v>
      </c>
      <c r="B18" s="996"/>
      <c r="C18" s="996"/>
      <c r="D18" s="996"/>
      <c r="E18" s="997"/>
      <c r="F18" s="998"/>
      <c r="G18" s="996"/>
      <c r="H18" s="996"/>
      <c r="I18" s="985"/>
      <c r="J18" s="989"/>
      <c r="K18" s="989"/>
      <c r="L18" s="560">
        <f>mergeValue(A18)</f>
        <v>1</v>
      </c>
      <c r="M18" s="608" t="s">
        <v>19</v>
      </c>
      <c r="N18" s="547"/>
      <c r="O18" s="1325" t="str">
        <f>IF('Перечень тарифов'!J54="","","" &amp; 'Перечень тарифов'!J54 &amp; "")</f>
        <v>Тариф на горячую воду в открытых системах теплоснабжения поставляемую потребителям на коллекторах ПАО "ТГК-1"</v>
      </c>
      <c r="P18" s="1325"/>
      <c r="Q18" s="1325"/>
      <c r="R18" s="1325"/>
      <c r="S18" s="1325"/>
      <c r="T18" s="1325"/>
      <c r="U18" s="1325"/>
      <c r="V18" s="1325"/>
      <c r="W18" s="1325"/>
      <c r="X18" s="1325"/>
      <c r="Y18" s="1325"/>
      <c r="Z18" s="1325"/>
      <c r="AA18" s="1325"/>
      <c r="AB18" s="597" t="s">
        <v>715</v>
      </c>
    </row>
    <row r="19" spans="1:40" hidden="1">
      <c r="A19" s="1279"/>
      <c r="B19" s="1279">
        <v>1</v>
      </c>
      <c r="C19" s="996"/>
      <c r="D19" s="996"/>
      <c r="E19" s="998"/>
      <c r="F19" s="998"/>
      <c r="G19" s="996"/>
      <c r="H19" s="996"/>
      <c r="I19" s="991"/>
      <c r="J19" s="987"/>
      <c r="K19" s="986"/>
      <c r="L19" s="560" t="str">
        <f>mergeValue(A19) &amp;"."&amp; mergeValue(B19)</f>
        <v>1.1</v>
      </c>
      <c r="M19" s="514"/>
      <c r="N19" s="547"/>
      <c r="O19" s="1325"/>
      <c r="P19" s="1325"/>
      <c r="Q19" s="1325"/>
      <c r="R19" s="1325"/>
      <c r="S19" s="1325"/>
      <c r="T19" s="1325"/>
      <c r="U19" s="1325"/>
      <c r="V19" s="1325"/>
      <c r="W19" s="1325"/>
      <c r="X19" s="1325"/>
      <c r="Y19" s="1325"/>
      <c r="Z19" s="1325"/>
      <c r="AA19" s="1325"/>
      <c r="AB19" s="597"/>
    </row>
    <row r="20" spans="1:40" hidden="1">
      <c r="A20" s="1279"/>
      <c r="B20" s="1279"/>
      <c r="C20" s="1279">
        <v>1</v>
      </c>
      <c r="D20" s="996"/>
      <c r="E20" s="998"/>
      <c r="F20" s="998"/>
      <c r="G20" s="996"/>
      <c r="H20" s="996"/>
      <c r="I20" s="991"/>
      <c r="J20" s="987"/>
      <c r="K20" s="986"/>
      <c r="L20" s="560" t="str">
        <f>mergeValue(A20) &amp;"."&amp; mergeValue(B20)&amp;"."&amp; mergeValue(C20)</f>
        <v>1.1.1</v>
      </c>
      <c r="M20" s="515"/>
      <c r="N20" s="547"/>
      <c r="O20" s="1325"/>
      <c r="P20" s="1325"/>
      <c r="Q20" s="1325"/>
      <c r="R20" s="1325"/>
      <c r="S20" s="1325"/>
      <c r="T20" s="1325"/>
      <c r="U20" s="1325"/>
      <c r="V20" s="1325"/>
      <c r="W20" s="1325"/>
      <c r="X20" s="1325"/>
      <c r="Y20" s="1325"/>
      <c r="Z20" s="1325"/>
      <c r="AA20" s="1325"/>
      <c r="AB20" s="597"/>
    </row>
    <row r="21" spans="1:40" hidden="1">
      <c r="A21" s="1279"/>
      <c r="B21" s="1279"/>
      <c r="C21" s="1279"/>
      <c r="D21" s="1279">
        <v>1</v>
      </c>
      <c r="E21" s="998"/>
      <c r="F21" s="998"/>
      <c r="G21" s="996"/>
      <c r="H21" s="996"/>
      <c r="I21" s="991"/>
      <c r="J21" s="987"/>
      <c r="K21" s="986"/>
      <c r="L21" s="560" t="str">
        <f>mergeValue(A21) &amp;"."&amp; mergeValue(B21)&amp;"."&amp; mergeValue(C21)&amp;"."&amp; mergeValue(D21)</f>
        <v>1.1.1.1</v>
      </c>
      <c r="M21" s="516"/>
      <c r="N21" s="547"/>
      <c r="O21" s="1325"/>
      <c r="P21" s="1325"/>
      <c r="Q21" s="1325"/>
      <c r="R21" s="1325"/>
      <c r="S21" s="1325"/>
      <c r="T21" s="1325"/>
      <c r="U21" s="1325"/>
      <c r="V21" s="1325"/>
      <c r="W21" s="1325"/>
      <c r="X21" s="1325"/>
      <c r="Y21" s="1325"/>
      <c r="Z21" s="1325"/>
      <c r="AA21" s="1325"/>
      <c r="AB21" s="597"/>
    </row>
    <row r="22" spans="1:40" hidden="1">
      <c r="A22" s="1279"/>
      <c r="B22" s="1279"/>
      <c r="C22" s="1279"/>
      <c r="D22" s="1279"/>
      <c r="E22" s="1279">
        <v>1</v>
      </c>
      <c r="F22" s="998"/>
      <c r="G22" s="996"/>
      <c r="H22" s="996"/>
      <c r="I22" s="990"/>
      <c r="J22" s="987"/>
      <c r="K22" s="986"/>
      <c r="L22" s="560"/>
      <c r="M22" s="522"/>
      <c r="N22" s="548"/>
      <c r="O22" s="598"/>
      <c r="P22" s="598"/>
      <c r="Q22" s="598"/>
      <c r="R22" s="598"/>
      <c r="S22" s="598"/>
      <c r="T22" s="598"/>
      <c r="U22" s="598"/>
      <c r="V22" s="598"/>
      <c r="W22" s="598"/>
      <c r="X22" s="598"/>
      <c r="Y22" s="598"/>
      <c r="Z22" s="598"/>
      <c r="AA22" s="476"/>
      <c r="AB22" s="597"/>
    </row>
    <row r="23" spans="1:40" ht="33.75">
      <c r="A23" s="1279"/>
      <c r="B23" s="1279"/>
      <c r="C23" s="1279"/>
      <c r="D23" s="1279"/>
      <c r="E23" s="1279"/>
      <c r="F23" s="1279">
        <v>1</v>
      </c>
      <c r="G23" s="996"/>
      <c r="H23" s="996"/>
      <c r="I23" s="1338"/>
      <c r="J23" s="987"/>
      <c r="K23" s="986"/>
      <c r="L23" s="560" t="str">
        <f>mergeValue(A23) &amp;"."&amp; mergeValue(B23)&amp;"."&amp; mergeValue(C23)&amp;"."&amp; mergeValue(D23)&amp;"."&amp; mergeValue(F23)</f>
        <v>1.1.1.1.1</v>
      </c>
      <c r="M23" s="523" t="s">
        <v>9</v>
      </c>
      <c r="N23" s="548"/>
      <c r="O23" s="1283" t="s">
        <v>3</v>
      </c>
      <c r="P23" s="1284"/>
      <c r="Q23" s="1284"/>
      <c r="R23" s="1284"/>
      <c r="S23" s="1284"/>
      <c r="T23" s="1284"/>
      <c r="U23" s="1284"/>
      <c r="V23" s="1284"/>
      <c r="W23" s="1284"/>
      <c r="X23" s="1284"/>
      <c r="Y23" s="1284"/>
      <c r="Z23" s="1284"/>
      <c r="AA23" s="1285"/>
      <c r="AB23" s="597" t="s">
        <v>717</v>
      </c>
      <c r="AD23" s="472" t="str">
        <f>strCheckUnique(AE23:AE27)</f>
        <v/>
      </c>
      <c r="AF23" s="472"/>
    </row>
    <row r="24" spans="1:40" ht="56.25">
      <c r="A24" s="1279"/>
      <c r="B24" s="1279"/>
      <c r="C24" s="1279"/>
      <c r="D24" s="1279"/>
      <c r="E24" s="1279"/>
      <c r="F24" s="1279"/>
      <c r="G24" s="1279">
        <v>1</v>
      </c>
      <c r="H24" s="996"/>
      <c r="I24" s="1338"/>
      <c r="J24" s="1339"/>
      <c r="K24" s="992"/>
      <c r="L24" s="560" t="str">
        <f>mergeValue(A24) &amp;"."&amp; mergeValue(B24)&amp;"."&amp; mergeValue(C24)&amp;"."&amp; mergeValue(D24)&amp;"."&amp; mergeValue(F24)&amp;"."&amp; mergeValue(G24)</f>
        <v>1.1.1.1.1.1</v>
      </c>
      <c r="M24" s="1082" t="s">
        <v>610</v>
      </c>
      <c r="N24" s="613"/>
      <c r="O24" s="647">
        <v>23.67</v>
      </c>
      <c r="P24" s="647">
        <v>2987.62</v>
      </c>
      <c r="Q24" s="530"/>
      <c r="R24" s="462"/>
      <c r="S24" s="1034"/>
      <c r="T24" s="462"/>
      <c r="U24" s="1034"/>
      <c r="V24" s="551" t="str">
        <f>W24 &amp; "-" &amp; Y24</f>
        <v>01.01.2024-31.12.2024</v>
      </c>
      <c r="W24" s="1318" t="s">
        <v>845</v>
      </c>
      <c r="X24" s="1287" t="s">
        <v>82</v>
      </c>
      <c r="Y24" s="1318" t="s">
        <v>846</v>
      </c>
      <c r="Z24" s="1287" t="s">
        <v>83</v>
      </c>
      <c r="AA24" s="505"/>
      <c r="AB24" s="597" t="s">
        <v>735</v>
      </c>
      <c r="AC24" s="468" t="str">
        <f>strCheckDate(O24:AA24)</f>
        <v/>
      </c>
      <c r="AD24" s="472"/>
      <c r="AE24" s="472" t="str">
        <f>IF(M24="","",M24 )</f>
        <v>горячая вода в системе централизованного теплоснабжения на горячее водоснабжение</v>
      </c>
      <c r="AF24" s="472"/>
      <c r="AG24" s="472"/>
    </row>
    <row r="25" spans="1:40" hidden="1">
      <c r="A25" s="1279"/>
      <c r="B25" s="1279"/>
      <c r="C25" s="1279"/>
      <c r="D25" s="1279"/>
      <c r="E25" s="1279"/>
      <c r="F25" s="1279"/>
      <c r="G25" s="1279"/>
      <c r="H25" s="996"/>
      <c r="I25" s="1338"/>
      <c r="J25" s="1339"/>
      <c r="K25" s="992"/>
      <c r="L25" s="567"/>
      <c r="M25" s="613"/>
      <c r="N25" s="613"/>
      <c r="O25" s="530"/>
      <c r="P25" s="462"/>
      <c r="Q25" s="462"/>
      <c r="R25" s="462"/>
      <c r="S25" s="462"/>
      <c r="T25" s="462"/>
      <c r="U25" s="527"/>
      <c r="V25" s="551"/>
      <c r="W25" s="1286"/>
      <c r="X25" s="1287"/>
      <c r="Y25" s="1286"/>
      <c r="Z25" s="1287"/>
      <c r="AA25" s="505"/>
      <c r="AB25" s="1289"/>
      <c r="AF25" s="472">
        <f ca="1">OFFSET(AF25,-1,0)</f>
        <v>0</v>
      </c>
    </row>
    <row r="26" spans="1:40" s="444" customFormat="1" ht="15" hidden="1" customHeight="1">
      <c r="A26" s="1279"/>
      <c r="B26" s="1279"/>
      <c r="C26" s="1279"/>
      <c r="D26" s="1279"/>
      <c r="E26" s="1279"/>
      <c r="F26" s="1279"/>
      <c r="G26" s="1279"/>
      <c r="H26" s="996"/>
      <c r="I26" s="1338"/>
      <c r="J26" s="1339"/>
      <c r="K26" s="993"/>
      <c r="L26" s="506"/>
      <c r="M26" s="525"/>
      <c r="N26" s="519"/>
      <c r="O26" s="513"/>
      <c r="P26" s="513"/>
      <c r="Q26" s="513"/>
      <c r="R26" s="513"/>
      <c r="S26" s="513"/>
      <c r="T26" s="513"/>
      <c r="U26" s="513"/>
      <c r="V26" s="513"/>
      <c r="W26" s="531"/>
      <c r="X26" s="532"/>
      <c r="Y26" s="531"/>
      <c r="Z26" s="519"/>
      <c r="AA26" s="528"/>
      <c r="AB26" s="1290"/>
      <c r="AC26" s="469"/>
      <c r="AD26" s="469"/>
      <c r="AE26" s="469"/>
      <c r="AF26" s="469"/>
      <c r="AG26" s="469"/>
    </row>
    <row r="27" spans="1:40" s="444" customFormat="1" ht="15" customHeight="1">
      <c r="A27" s="1279"/>
      <c r="B27" s="1279"/>
      <c r="C27" s="1279"/>
      <c r="D27" s="1279"/>
      <c r="E27" s="1279"/>
      <c r="F27" s="1279"/>
      <c r="G27" s="996"/>
      <c r="H27" s="996"/>
      <c r="I27" s="1338"/>
      <c r="J27" s="994"/>
      <c r="K27" s="993"/>
      <c r="L27" s="506"/>
      <c r="M27" s="524" t="s">
        <v>24</v>
      </c>
      <c r="N27" s="525"/>
      <c r="O27" s="525"/>
      <c r="P27" s="525"/>
      <c r="Q27" s="525"/>
      <c r="R27" s="525"/>
      <c r="S27" s="525"/>
      <c r="T27" s="525"/>
      <c r="U27" s="525"/>
      <c r="V27" s="525"/>
      <c r="W27" s="525"/>
      <c r="X27" s="525"/>
      <c r="Y27" s="525"/>
      <c r="Z27" s="525"/>
      <c r="AA27" s="525"/>
      <c r="AB27" s="528"/>
      <c r="AC27" s="469"/>
      <c r="AD27" s="469"/>
      <c r="AE27" s="469"/>
      <c r="AF27" s="469"/>
      <c r="AG27" s="469"/>
    </row>
    <row r="28" spans="1:40" s="444" customFormat="1" ht="15" customHeight="1">
      <c r="A28" s="1279"/>
      <c r="B28" s="1279"/>
      <c r="C28" s="1279"/>
      <c r="D28" s="1279"/>
      <c r="E28" s="1279"/>
      <c r="F28" s="999"/>
      <c r="G28" s="996"/>
      <c r="H28" s="996"/>
      <c r="I28" s="990"/>
      <c r="J28" s="988"/>
      <c r="K28" s="993"/>
      <c r="L28" s="506"/>
      <c r="M28" s="519" t="s">
        <v>10</v>
      </c>
      <c r="N28" s="518"/>
      <c r="O28" s="513"/>
      <c r="P28" s="513"/>
      <c r="Q28" s="513"/>
      <c r="R28" s="513"/>
      <c r="S28" s="513"/>
      <c r="T28" s="513"/>
      <c r="U28" s="513"/>
      <c r="V28" s="513"/>
      <c r="W28" s="540"/>
      <c r="X28" s="532"/>
      <c r="Y28" s="531"/>
      <c r="Z28" s="518"/>
      <c r="AA28" s="532"/>
      <c r="AB28" s="528"/>
      <c r="AC28" s="469"/>
      <c r="AD28" s="469"/>
      <c r="AE28" s="469"/>
      <c r="AF28" s="469"/>
      <c r="AG28" s="469"/>
    </row>
    <row r="29" spans="1:40" s="444" customFormat="1" hidden="1">
      <c r="A29" s="1279"/>
      <c r="B29" s="1279"/>
      <c r="C29" s="1279"/>
      <c r="D29" s="1279"/>
      <c r="E29" s="999"/>
      <c r="F29" s="999"/>
      <c r="G29" s="996"/>
      <c r="H29" s="996"/>
      <c r="I29" s="995"/>
      <c r="J29" s="988"/>
      <c r="K29" s="985"/>
      <c r="L29" s="506"/>
      <c r="M29" s="519"/>
      <c r="N29" s="519"/>
      <c r="O29" s="519"/>
      <c r="P29" s="519"/>
      <c r="Q29" s="519"/>
      <c r="R29" s="519"/>
      <c r="S29" s="519"/>
      <c r="T29" s="519"/>
      <c r="U29" s="519"/>
      <c r="V29" s="519"/>
      <c r="W29" s="519"/>
      <c r="X29" s="519"/>
      <c r="Y29" s="519"/>
      <c r="Z29" s="519"/>
      <c r="AA29" s="519"/>
      <c r="AB29" s="528"/>
      <c r="AC29" s="469"/>
      <c r="AD29" s="469"/>
      <c r="AE29" s="469"/>
      <c r="AF29" s="469"/>
      <c r="AG29" s="469"/>
    </row>
    <row r="30" spans="1:40" s="1067" customFormat="1" ht="34.5" customHeight="1">
      <c r="A30" s="1279">
        <v>2</v>
      </c>
      <c r="B30" s="1019"/>
      <c r="C30" s="1019"/>
      <c r="D30" s="1019"/>
      <c r="E30" s="1020" t="s">
        <v>251</v>
      </c>
      <c r="F30" s="1187"/>
      <c r="G30" s="1019"/>
      <c r="H30" s="1019"/>
      <c r="I30" s="1064"/>
      <c r="J30" s="1073"/>
      <c r="K30" s="1073"/>
      <c r="L30" s="1191">
        <f>mergeValue(A30)</f>
        <v>2</v>
      </c>
      <c r="M30" s="608" t="s">
        <v>19</v>
      </c>
      <c r="N30" s="679"/>
      <c r="O30" s="1332" t="str">
        <f>IF('Перечень тарифов'!J58="","",""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P30" s="1333"/>
      <c r="Q30" s="1333"/>
      <c r="R30" s="1333"/>
      <c r="S30" s="1333"/>
      <c r="T30" s="1333"/>
      <c r="U30" s="1333"/>
      <c r="V30" s="1333"/>
      <c r="W30" s="1333"/>
      <c r="X30" s="1333"/>
      <c r="Y30" s="1333"/>
      <c r="Z30" s="1333"/>
      <c r="AA30" s="1334"/>
      <c r="AB30" s="1123" t="s">
        <v>715</v>
      </c>
      <c r="AC30" s="1093"/>
      <c r="AD30" s="1093"/>
      <c r="AE30" s="1093"/>
      <c r="AF30" s="1093"/>
      <c r="AG30" s="1093"/>
      <c r="AH30" s="1093"/>
      <c r="AI30" s="1093"/>
      <c r="AJ30" s="1093"/>
      <c r="AK30" s="1093"/>
      <c r="AL30" s="1093"/>
      <c r="AM30" s="1093"/>
      <c r="AN30" s="1093"/>
    </row>
    <row r="31" spans="1:40" s="1067" customFormat="1" hidden="1">
      <c r="A31" s="1279"/>
      <c r="B31" s="1279">
        <v>1</v>
      </c>
      <c r="C31" s="1019"/>
      <c r="D31" s="1019"/>
      <c r="E31" s="1187"/>
      <c r="F31" s="1187"/>
      <c r="G31" s="1019"/>
      <c r="H31" s="1019"/>
      <c r="I31" s="1189"/>
      <c r="J31" s="1190"/>
      <c r="L31" s="1191" t="str">
        <f>mergeValue(A31) &amp;"."&amp; mergeValue(B31)</f>
        <v>2.1</v>
      </c>
      <c r="M31" s="656"/>
      <c r="N31" s="679"/>
      <c r="O31" s="1332"/>
      <c r="P31" s="1333"/>
      <c r="Q31" s="1333"/>
      <c r="R31" s="1333"/>
      <c r="S31" s="1333"/>
      <c r="T31" s="1333"/>
      <c r="U31" s="1333"/>
      <c r="V31" s="1333"/>
      <c r="W31" s="1333"/>
      <c r="X31" s="1333"/>
      <c r="Y31" s="1333"/>
      <c r="Z31" s="1333"/>
      <c r="AA31" s="1334"/>
      <c r="AB31" s="1123"/>
      <c r="AC31" s="1093"/>
      <c r="AD31" s="1093"/>
      <c r="AE31" s="1093"/>
      <c r="AF31" s="1093"/>
      <c r="AG31" s="1093"/>
      <c r="AH31" s="1093"/>
      <c r="AI31" s="1093"/>
      <c r="AJ31" s="1093"/>
      <c r="AK31" s="1093"/>
      <c r="AL31" s="1093"/>
      <c r="AM31" s="1093"/>
      <c r="AN31" s="1093"/>
    </row>
    <row r="32" spans="1:40" s="1067" customFormat="1" hidden="1">
      <c r="A32" s="1279"/>
      <c r="B32" s="1279"/>
      <c r="C32" s="1279">
        <v>1</v>
      </c>
      <c r="D32" s="1019"/>
      <c r="E32" s="1187"/>
      <c r="F32" s="1187"/>
      <c r="G32" s="1019"/>
      <c r="H32" s="1019"/>
      <c r="I32" s="1189"/>
      <c r="J32" s="1190"/>
      <c r="L32" s="1191" t="str">
        <f>mergeValue(A32) &amp;"."&amp; mergeValue(B32)&amp;"."&amp; mergeValue(C32)</f>
        <v>2.1.1</v>
      </c>
      <c r="M32" s="657"/>
      <c r="N32" s="679"/>
      <c r="O32" s="1332"/>
      <c r="P32" s="1333"/>
      <c r="Q32" s="1333"/>
      <c r="R32" s="1333"/>
      <c r="S32" s="1333"/>
      <c r="T32" s="1333"/>
      <c r="U32" s="1333"/>
      <c r="V32" s="1333"/>
      <c r="W32" s="1333"/>
      <c r="X32" s="1333"/>
      <c r="Y32" s="1333"/>
      <c r="Z32" s="1333"/>
      <c r="AA32" s="1334"/>
      <c r="AB32" s="1123"/>
      <c r="AC32" s="1093"/>
      <c r="AD32" s="1093"/>
      <c r="AE32" s="1093"/>
      <c r="AF32" s="1093"/>
      <c r="AG32" s="1093"/>
      <c r="AH32" s="1093"/>
      <c r="AI32" s="1093"/>
      <c r="AJ32" s="1093"/>
      <c r="AK32" s="1093"/>
      <c r="AL32" s="1093"/>
      <c r="AM32" s="1093"/>
      <c r="AN32" s="1093"/>
    </row>
    <row r="33" spans="1:40" s="1067" customFormat="1" hidden="1">
      <c r="A33" s="1279"/>
      <c r="B33" s="1279"/>
      <c r="C33" s="1279"/>
      <c r="D33" s="1279">
        <v>1</v>
      </c>
      <c r="E33" s="1187"/>
      <c r="F33" s="1187"/>
      <c r="G33" s="1019"/>
      <c r="H33" s="1019"/>
      <c r="I33" s="1189"/>
      <c r="J33" s="1190"/>
      <c r="L33" s="1191" t="str">
        <f>mergeValue(A33) &amp;"."&amp; mergeValue(B33)&amp;"."&amp; mergeValue(C33)&amp;"."&amp; mergeValue(D33)</f>
        <v>2.1.1.1</v>
      </c>
      <c r="M33" s="658"/>
      <c r="N33" s="679"/>
      <c r="O33" s="1332"/>
      <c r="P33" s="1333"/>
      <c r="Q33" s="1333"/>
      <c r="R33" s="1333"/>
      <c r="S33" s="1333"/>
      <c r="T33" s="1333"/>
      <c r="U33" s="1333"/>
      <c r="V33" s="1333"/>
      <c r="W33" s="1333"/>
      <c r="X33" s="1333"/>
      <c r="Y33" s="1333"/>
      <c r="Z33" s="1333"/>
      <c r="AA33" s="1334"/>
      <c r="AB33" s="1123"/>
      <c r="AC33" s="1093"/>
      <c r="AD33" s="1093"/>
      <c r="AE33" s="1093"/>
      <c r="AF33" s="1093"/>
      <c r="AG33" s="1093"/>
      <c r="AH33" s="1093"/>
      <c r="AI33" s="1093"/>
      <c r="AJ33" s="1093"/>
      <c r="AK33" s="1093"/>
      <c r="AL33" s="1093"/>
      <c r="AM33" s="1093"/>
      <c r="AN33" s="1093"/>
    </row>
    <row r="34" spans="1:40" s="1067" customFormat="1" hidden="1">
      <c r="A34" s="1279"/>
      <c r="B34" s="1279"/>
      <c r="C34" s="1279"/>
      <c r="D34" s="1279"/>
      <c r="E34" s="1279">
        <v>1</v>
      </c>
      <c r="F34" s="1187"/>
      <c r="G34" s="1019"/>
      <c r="H34" s="1019"/>
      <c r="I34" s="1006"/>
      <c r="J34" s="1190"/>
      <c r="L34" s="1191"/>
      <c r="M34" s="522"/>
      <c r="N34" s="1091"/>
      <c r="O34" s="1335"/>
      <c r="P34" s="1336"/>
      <c r="Q34" s="1336"/>
      <c r="R34" s="1336"/>
      <c r="S34" s="1336"/>
      <c r="T34" s="1336"/>
      <c r="U34" s="1336"/>
      <c r="V34" s="1336"/>
      <c r="W34" s="1336"/>
      <c r="X34" s="1336"/>
      <c r="Y34" s="1336"/>
      <c r="Z34" s="1336"/>
      <c r="AA34" s="1337"/>
      <c r="AB34" s="1123"/>
      <c r="AC34" s="1093"/>
      <c r="AD34" s="1093"/>
      <c r="AE34" s="1093"/>
      <c r="AF34" s="1093"/>
      <c r="AG34" s="1093"/>
      <c r="AH34" s="1093"/>
      <c r="AI34" s="1093"/>
      <c r="AJ34" s="1093"/>
      <c r="AK34" s="1093"/>
      <c r="AL34" s="1093"/>
      <c r="AM34" s="1093"/>
      <c r="AN34" s="1093"/>
    </row>
    <row r="35" spans="1:40" s="1067" customFormat="1" ht="33.75">
      <c r="A35" s="1279"/>
      <c r="B35" s="1279"/>
      <c r="C35" s="1279"/>
      <c r="D35" s="1279"/>
      <c r="E35" s="1279"/>
      <c r="F35" s="1279">
        <v>1</v>
      </c>
      <c r="G35" s="1019"/>
      <c r="H35" s="1019"/>
      <c r="I35" s="1338"/>
      <c r="J35" s="1190"/>
      <c r="L35" s="1191" t="str">
        <f>mergeValue(A35) &amp;"."&amp; mergeValue(B35)&amp;"."&amp; mergeValue(C35)&amp;"."&amp; mergeValue(D35)&amp;"."&amp; mergeValue(F35)</f>
        <v>2.1.1.1.1</v>
      </c>
      <c r="M35" s="523" t="s">
        <v>9</v>
      </c>
      <c r="N35" s="1091"/>
      <c r="O35" s="1283" t="s">
        <v>3</v>
      </c>
      <c r="P35" s="1284"/>
      <c r="Q35" s="1284"/>
      <c r="R35" s="1284"/>
      <c r="S35" s="1284"/>
      <c r="T35" s="1284"/>
      <c r="U35" s="1284"/>
      <c r="V35" s="1284"/>
      <c r="W35" s="1284"/>
      <c r="X35" s="1284"/>
      <c r="Y35" s="1284"/>
      <c r="Z35" s="1284"/>
      <c r="AA35" s="1285"/>
      <c r="AB35" s="1123" t="s">
        <v>717</v>
      </c>
      <c r="AC35" s="1093"/>
      <c r="AD35" s="1094" t="str">
        <f>strCheckUnique(AE35:AE39)</f>
        <v/>
      </c>
      <c r="AE35" s="1093"/>
      <c r="AF35" s="1094"/>
      <c r="AG35" s="1093"/>
      <c r="AH35" s="1093"/>
      <c r="AI35" s="1093"/>
      <c r="AJ35" s="1093"/>
      <c r="AK35" s="1093"/>
      <c r="AL35" s="1093"/>
      <c r="AM35" s="1093"/>
      <c r="AN35" s="1093"/>
    </row>
    <row r="36" spans="1:40" s="1067" customFormat="1" ht="56.25" customHeight="1">
      <c r="A36" s="1279"/>
      <c r="B36" s="1279"/>
      <c r="C36" s="1279"/>
      <c r="D36" s="1279"/>
      <c r="E36" s="1279"/>
      <c r="F36" s="1279"/>
      <c r="G36" s="1279">
        <v>1</v>
      </c>
      <c r="H36" s="1019"/>
      <c r="I36" s="1338"/>
      <c r="J36" s="1339"/>
      <c r="K36" s="1008"/>
      <c r="L36" s="1191" t="str">
        <f>mergeValue(A36) &amp;"."&amp; mergeValue(B36)&amp;"."&amp; mergeValue(C36)&amp;"."&amp; mergeValue(D36)&amp;"."&amp; mergeValue(F36)&amp;"."&amp; mergeValue(G36)</f>
        <v>2.1.1.1.1.1</v>
      </c>
      <c r="M36" s="1082" t="s">
        <v>602</v>
      </c>
      <c r="N36" s="613"/>
      <c r="O36" s="647">
        <v>23.67</v>
      </c>
      <c r="P36" s="647">
        <v>3380.53</v>
      </c>
      <c r="Q36" s="724"/>
      <c r="R36" s="675"/>
      <c r="S36" s="1034"/>
      <c r="T36" s="675"/>
      <c r="U36" s="1034"/>
      <c r="V36" s="730" t="str">
        <f>W36 &amp; "-" &amp; Y36</f>
        <v>01.01.2024-31.12.2024</v>
      </c>
      <c r="W36" s="1318" t="s">
        <v>845</v>
      </c>
      <c r="X36" s="1287" t="s">
        <v>82</v>
      </c>
      <c r="Y36" s="1318" t="s">
        <v>846</v>
      </c>
      <c r="Z36" s="1287" t="s">
        <v>82</v>
      </c>
      <c r="AA36" s="505"/>
      <c r="AB36" s="1123" t="s">
        <v>735</v>
      </c>
      <c r="AC36" s="1093" t="str">
        <f>strCheckDate(O36:AA36)</f>
        <v/>
      </c>
      <c r="AD36" s="1094"/>
      <c r="AE36" s="1094" t="str">
        <f>IF(M36="","",M36 )</f>
        <v>вода</v>
      </c>
      <c r="AF36" s="1094"/>
      <c r="AG36" s="1094"/>
      <c r="AH36" s="1094"/>
      <c r="AI36" s="1093"/>
      <c r="AJ36" s="1093"/>
      <c r="AK36" s="1093"/>
      <c r="AL36" s="1093"/>
      <c r="AM36" s="1093"/>
      <c r="AN36" s="1093"/>
    </row>
    <row r="37" spans="1:40" s="1067" customFormat="1" hidden="1">
      <c r="A37" s="1279"/>
      <c r="B37" s="1279"/>
      <c r="C37" s="1279"/>
      <c r="D37" s="1279"/>
      <c r="E37" s="1279"/>
      <c r="F37" s="1279"/>
      <c r="G37" s="1279"/>
      <c r="H37" s="1019"/>
      <c r="I37" s="1338"/>
      <c r="J37" s="1339"/>
      <c r="K37" s="1008"/>
      <c r="L37" s="1101"/>
      <c r="M37" s="613"/>
      <c r="N37" s="613"/>
      <c r="O37" s="724"/>
      <c r="P37" s="675"/>
      <c r="Q37" s="675"/>
      <c r="R37" s="675"/>
      <c r="S37" s="675"/>
      <c r="T37" s="675"/>
      <c r="U37" s="1084"/>
      <c r="V37" s="730"/>
      <c r="W37" s="1286"/>
      <c r="X37" s="1287"/>
      <c r="Y37" s="1286"/>
      <c r="Z37" s="1287"/>
      <c r="AA37" s="505"/>
      <c r="AB37" s="1289"/>
      <c r="AC37" s="1093"/>
      <c r="AD37" s="1093"/>
      <c r="AE37" s="1093"/>
      <c r="AF37" s="1094">
        <f ca="1">OFFSET(AF37,-1,0)</f>
        <v>0</v>
      </c>
      <c r="AG37" s="1093"/>
      <c r="AH37" s="1093"/>
      <c r="AI37" s="1093"/>
      <c r="AJ37" s="1093"/>
      <c r="AK37" s="1093"/>
      <c r="AL37" s="1093"/>
      <c r="AM37" s="1093"/>
      <c r="AN37" s="1093"/>
    </row>
    <row r="38" spans="1:40" s="1064" customFormat="1" ht="15" hidden="1" customHeight="1">
      <c r="A38" s="1279"/>
      <c r="B38" s="1279"/>
      <c r="C38" s="1279"/>
      <c r="D38" s="1279"/>
      <c r="E38" s="1279"/>
      <c r="F38" s="1279"/>
      <c r="G38" s="1279"/>
      <c r="H38" s="1019"/>
      <c r="I38" s="1338"/>
      <c r="J38" s="1339"/>
      <c r="K38" s="1010"/>
      <c r="L38" s="652"/>
      <c r="M38" s="525"/>
      <c r="N38" s="947"/>
      <c r="O38" s="718"/>
      <c r="P38" s="718"/>
      <c r="Q38" s="718"/>
      <c r="R38" s="718"/>
      <c r="S38" s="718"/>
      <c r="T38" s="718"/>
      <c r="U38" s="718"/>
      <c r="V38" s="718"/>
      <c r="W38" s="951"/>
      <c r="X38" s="952"/>
      <c r="Y38" s="951"/>
      <c r="Z38" s="947"/>
      <c r="AA38" s="723"/>
      <c r="AB38" s="1290"/>
      <c r="AC38" s="1017"/>
      <c r="AD38" s="1017"/>
      <c r="AE38" s="1017"/>
      <c r="AF38" s="1017"/>
      <c r="AG38" s="1017"/>
      <c r="AH38" s="1017"/>
      <c r="AI38" s="1017"/>
      <c r="AJ38" s="1017"/>
      <c r="AK38" s="1017"/>
      <c r="AL38" s="1017"/>
      <c r="AM38" s="1017"/>
      <c r="AN38" s="1017"/>
    </row>
    <row r="39" spans="1:40" s="1064" customFormat="1" ht="15" customHeight="1">
      <c r="A39" s="1279"/>
      <c r="B39" s="1279"/>
      <c r="C39" s="1279"/>
      <c r="D39" s="1279"/>
      <c r="E39" s="1279"/>
      <c r="F39" s="1279"/>
      <c r="G39" s="1019"/>
      <c r="H39" s="1019"/>
      <c r="I39" s="1338"/>
      <c r="J39" s="1016"/>
      <c r="K39" s="1010"/>
      <c r="L39" s="652"/>
      <c r="M39" s="524" t="s">
        <v>24</v>
      </c>
      <c r="N39" s="525"/>
      <c r="O39" s="525"/>
      <c r="P39" s="525"/>
      <c r="Q39" s="525"/>
      <c r="R39" s="525"/>
      <c r="S39" s="525"/>
      <c r="T39" s="525"/>
      <c r="U39" s="525"/>
      <c r="V39" s="525"/>
      <c r="W39" s="525"/>
      <c r="X39" s="525"/>
      <c r="Y39" s="525"/>
      <c r="Z39" s="525"/>
      <c r="AA39" s="525"/>
      <c r="AB39" s="723"/>
      <c r="AC39" s="1017"/>
      <c r="AD39" s="1017"/>
      <c r="AE39" s="1017"/>
      <c r="AF39" s="1017"/>
      <c r="AG39" s="1017"/>
      <c r="AH39" s="1017"/>
      <c r="AI39" s="1017"/>
      <c r="AJ39" s="1017"/>
      <c r="AK39" s="1017"/>
      <c r="AL39" s="1017"/>
      <c r="AM39" s="1017"/>
      <c r="AN39" s="1017"/>
    </row>
    <row r="40" spans="1:40" s="1064" customFormat="1" ht="15" customHeight="1">
      <c r="A40" s="1279"/>
      <c r="B40" s="1279"/>
      <c r="C40" s="1279"/>
      <c r="D40" s="1279"/>
      <c r="E40" s="1279"/>
      <c r="F40" s="1022" t="s">
        <v>251</v>
      </c>
      <c r="G40" s="1019"/>
      <c r="H40" s="1019"/>
      <c r="I40" s="1006"/>
      <c r="J40" s="1004"/>
      <c r="K40" s="1010"/>
      <c r="L40" s="652"/>
      <c r="M40" s="947" t="s">
        <v>10</v>
      </c>
      <c r="N40" s="1081"/>
      <c r="O40" s="718"/>
      <c r="P40" s="718"/>
      <c r="Q40" s="718"/>
      <c r="R40" s="718"/>
      <c r="S40" s="718"/>
      <c r="T40" s="718"/>
      <c r="U40" s="718"/>
      <c r="V40" s="718"/>
      <c r="W40" s="727"/>
      <c r="X40" s="952"/>
      <c r="Y40" s="951"/>
      <c r="Z40" s="1081"/>
      <c r="AA40" s="952"/>
      <c r="AB40" s="723"/>
      <c r="AC40" s="1017"/>
      <c r="AD40" s="1017"/>
      <c r="AE40" s="1017"/>
      <c r="AF40" s="1017"/>
      <c r="AG40" s="1017"/>
      <c r="AH40" s="1017"/>
      <c r="AI40" s="1017"/>
      <c r="AJ40" s="1017"/>
      <c r="AK40" s="1017"/>
      <c r="AL40" s="1017"/>
      <c r="AM40" s="1017"/>
      <c r="AN40" s="1017"/>
    </row>
    <row r="41" spans="1:40" s="1064" customFormat="1" hidden="1">
      <c r="A41" s="1279"/>
      <c r="B41" s="1279"/>
      <c r="C41" s="1279"/>
      <c r="D41" s="1279"/>
      <c r="E41" s="1022" t="s">
        <v>251</v>
      </c>
      <c r="F41" s="1022" t="s">
        <v>251</v>
      </c>
      <c r="G41" s="1019"/>
      <c r="H41" s="1019"/>
      <c r="I41" s="1017"/>
      <c r="J41" s="1004"/>
      <c r="L41" s="652"/>
      <c r="M41" s="947"/>
      <c r="N41" s="947"/>
      <c r="O41" s="947"/>
      <c r="P41" s="947"/>
      <c r="Q41" s="947"/>
      <c r="R41" s="947"/>
      <c r="S41" s="947"/>
      <c r="T41" s="947"/>
      <c r="U41" s="947"/>
      <c r="V41" s="947"/>
      <c r="W41" s="947"/>
      <c r="X41" s="947"/>
      <c r="Y41" s="947"/>
      <c r="Z41" s="947"/>
      <c r="AA41" s="947"/>
      <c r="AB41" s="723"/>
      <c r="AC41" s="1017"/>
      <c r="AD41" s="1017"/>
      <c r="AE41" s="1017"/>
      <c r="AF41" s="1017"/>
      <c r="AG41" s="1017"/>
      <c r="AH41" s="1017"/>
      <c r="AI41" s="1017"/>
      <c r="AJ41" s="1017"/>
      <c r="AK41" s="1017"/>
      <c r="AL41" s="1017"/>
      <c r="AM41" s="1017"/>
      <c r="AN41" s="1017"/>
    </row>
    <row r="42" spans="1:40" ht="3" customHeight="1">
      <c r="L42" s="454"/>
      <c r="M42" s="454"/>
      <c r="N42" s="454"/>
      <c r="O42" s="454"/>
      <c r="P42" s="454"/>
      <c r="Q42" s="454"/>
      <c r="R42" s="454"/>
      <c r="S42" s="454"/>
      <c r="T42" s="454"/>
      <c r="U42" s="454"/>
      <c r="V42" s="454"/>
      <c r="W42" s="454"/>
      <c r="X42" s="454"/>
      <c r="Y42" s="454"/>
      <c r="Z42" s="454"/>
    </row>
    <row r="43" spans="1:40" ht="89.25" customHeight="1">
      <c r="L43" s="1">
        <v>1</v>
      </c>
      <c r="M43" s="1273" t="s">
        <v>736</v>
      </c>
      <c r="N43" s="1273"/>
      <c r="O43" s="1273"/>
      <c r="P43" s="1273"/>
      <c r="Q43" s="1273"/>
      <c r="R43" s="1273"/>
      <c r="S43" s="1273"/>
      <c r="T43" s="1273"/>
      <c r="U43" s="1273"/>
      <c r="V43" s="1273"/>
      <c r="W43" s="1273"/>
    </row>
  </sheetData>
  <sheetProtection password="FA9C" sheet="1" objects="1" scenarios="1" formatColumns="0" formatRows="0"/>
  <dataConsolidate/>
  <mergeCells count="61">
    <mergeCell ref="AB13:AB16"/>
    <mergeCell ref="X16:Y16"/>
    <mergeCell ref="O18:AA18"/>
    <mergeCell ref="O19:AA19"/>
    <mergeCell ref="O20:AA20"/>
    <mergeCell ref="O12:Z12"/>
    <mergeCell ref="L14:L16"/>
    <mergeCell ref="L13:AA13"/>
    <mergeCell ref="O21:AA21"/>
    <mergeCell ref="O23:AA23"/>
    <mergeCell ref="O9:T9"/>
    <mergeCell ref="O10:T10"/>
    <mergeCell ref="L5:T5"/>
    <mergeCell ref="O7:T7"/>
    <mergeCell ref="O8:T8"/>
    <mergeCell ref="M14:M16"/>
    <mergeCell ref="Z14:Z16"/>
    <mergeCell ref="AA14:AA16"/>
    <mergeCell ref="O14:Y14"/>
    <mergeCell ref="X17:Y17"/>
    <mergeCell ref="W15:Y15"/>
    <mergeCell ref="T15:U15"/>
    <mergeCell ref="R15:S15"/>
    <mergeCell ref="O15:O16"/>
    <mergeCell ref="P15:P16"/>
    <mergeCell ref="Q15:Q16"/>
    <mergeCell ref="X24:X25"/>
    <mergeCell ref="X36:X37"/>
    <mergeCell ref="Y36:Y37"/>
    <mergeCell ref="M43:W43"/>
    <mergeCell ref="AB25:AB26"/>
    <mergeCell ref="Y24:Y25"/>
    <mergeCell ref="Z24:Z25"/>
    <mergeCell ref="W24:W25"/>
    <mergeCell ref="J36:J38"/>
    <mergeCell ref="W36:W37"/>
    <mergeCell ref="A18:A29"/>
    <mergeCell ref="B19:B29"/>
    <mergeCell ref="C20:C29"/>
    <mergeCell ref="G24:G26"/>
    <mergeCell ref="E22:E28"/>
    <mergeCell ref="F23:F27"/>
    <mergeCell ref="D21:D29"/>
    <mergeCell ref="I23:I27"/>
    <mergeCell ref="J24:J26"/>
    <mergeCell ref="Z36:Z37"/>
    <mergeCell ref="AB37:AB38"/>
    <mergeCell ref="A30:A41"/>
    <mergeCell ref="O30:AA30"/>
    <mergeCell ref="B31:B41"/>
    <mergeCell ref="O31:AA31"/>
    <mergeCell ref="C32:C41"/>
    <mergeCell ref="O32:AA32"/>
    <mergeCell ref="D33:D41"/>
    <mergeCell ref="O33:AA33"/>
    <mergeCell ref="E34:E40"/>
    <mergeCell ref="O34:AA34"/>
    <mergeCell ref="F35:F39"/>
    <mergeCell ref="I35:I39"/>
    <mergeCell ref="O35:AA35"/>
    <mergeCell ref="G36:G38"/>
  </mergeCells>
  <dataValidations count="11">
    <dataValidation allowBlank="1" sqref="JA29:JQ29 SW29:TM29 ACS29:ADI29 AMO29:ANE29 AWK29:AXA29 BGG29:BGW29 BQC29:BQS29 BZY29:CAO29 CJU29:CKK29 CTQ29:CUG29 DDM29:DEC29 DNI29:DNY29 DXE29:DXU29 EHA29:EHQ29 EQW29:ERM29 FAS29:FBI29 FKO29:FLE29 FUK29:FVA29 GEG29:GEW29 GOC29:GOS29 GXY29:GYO29 HHU29:HIK29 HRQ29:HSG29 IBM29:ICC29 ILI29:ILY29 IVE29:IVU29 JFA29:JFQ29 JOW29:JPM29 JYS29:JZI29 KIO29:KJE29 KSK29:KTA29 LCG29:LCW29 LMC29:LMS29 LVY29:LWO29 MFU29:MGK29 MPQ29:MQG29 MZM29:NAC29 NJI29:NJY29 NTE29:NTU29 ODA29:ODQ29 OMW29:ONM29 OWS29:OXI29 PGO29:PHE29 PQK29:PRA29 QAG29:QAW29 QKC29:QKS29 QTY29:QUO29 RDU29:REK29 RNQ29:ROG29 RXM29:RYC29 SHI29:SHY29 SRE29:SRU29 TBA29:TBQ29 TKW29:TLM29 TUS29:TVI29 UEO29:UFE29 UOK29:UPA29 UYG29:UYW29 VIC29:VIS29 VRY29:VSO29 WBU29:WCK29 WLQ29:WMG29 WVM29:WWC29 WVM983077:WWC983077 JA65573:JQ65573 SW65573:TM65573 ACS65573:ADI65573 AMO65573:ANE65573 AWK65573:AXA65573 BGG65573:BGW65573 BQC65573:BQS65573 BZY65573:CAO65573 CJU65573:CKK65573 CTQ65573:CUG65573 DDM65573:DEC65573 DNI65573:DNY65573 DXE65573:DXU65573 EHA65573:EHQ65573 EQW65573:ERM65573 FAS65573:FBI65573 FKO65573:FLE65573 FUK65573:FVA65573 GEG65573:GEW65573 GOC65573:GOS65573 GXY65573:GYO65573 HHU65573:HIK65573 HRQ65573:HSG65573 IBM65573:ICC65573 ILI65573:ILY65573 IVE65573:IVU65573 JFA65573:JFQ65573 JOW65573:JPM65573 JYS65573:JZI65573 KIO65573:KJE65573 KSK65573:KTA65573 LCG65573:LCW65573 LMC65573:LMS65573 LVY65573:LWO65573 MFU65573:MGK65573 MPQ65573:MQG65573 MZM65573:NAC65573 NJI65573:NJY65573 NTE65573:NTU65573 ODA65573:ODQ65573 OMW65573:ONM65573 OWS65573:OXI65573 PGO65573:PHE65573 PQK65573:PRA65573 QAG65573:QAW65573 QKC65573:QKS65573 QTY65573:QUO65573 RDU65573:REK65573 RNQ65573:ROG65573 RXM65573:RYC65573 SHI65573:SHY65573 SRE65573:SRU65573 TBA65573:TBQ65573 TKW65573:TLM65573 TUS65573:TVI65573 UEO65573:UFE65573 UOK65573:UPA65573 UYG65573:UYW65573 VIC65573:VIS65573 VRY65573:VSO65573 WBU65573:WCK65573 WLQ65573:WMG65573 WVM65573:WWC65573 JA131109:JQ131109 SW131109:TM131109 ACS131109:ADI131109 AMO131109:ANE131109 AWK131109:AXA131109 BGG131109:BGW131109 BQC131109:BQS131109 BZY131109:CAO131109 CJU131109:CKK131109 CTQ131109:CUG131109 DDM131109:DEC131109 DNI131109:DNY131109 DXE131109:DXU131109 EHA131109:EHQ131109 EQW131109:ERM131109 FAS131109:FBI131109 FKO131109:FLE131109 FUK131109:FVA131109 GEG131109:GEW131109 GOC131109:GOS131109 GXY131109:GYO131109 HHU131109:HIK131109 HRQ131109:HSG131109 IBM131109:ICC131109 ILI131109:ILY131109 IVE131109:IVU131109 JFA131109:JFQ131109 JOW131109:JPM131109 JYS131109:JZI131109 KIO131109:KJE131109 KSK131109:KTA131109 LCG131109:LCW131109 LMC131109:LMS131109 LVY131109:LWO131109 MFU131109:MGK131109 MPQ131109:MQG131109 MZM131109:NAC131109 NJI131109:NJY131109 NTE131109:NTU131109 ODA131109:ODQ131109 OMW131109:ONM131109 OWS131109:OXI131109 PGO131109:PHE131109 PQK131109:PRA131109 QAG131109:QAW131109 QKC131109:QKS131109 QTY131109:QUO131109 RDU131109:REK131109 RNQ131109:ROG131109 RXM131109:RYC131109 SHI131109:SHY131109 SRE131109:SRU131109 TBA131109:TBQ131109 TKW131109:TLM131109 TUS131109:TVI131109 UEO131109:UFE131109 UOK131109:UPA131109 UYG131109:UYW131109 VIC131109:VIS131109 VRY131109:VSO131109 WBU131109:WCK131109 WLQ131109:WMG131109 WVM131109:WWC131109 JA196645:JQ196645 SW196645:TM196645 ACS196645:ADI196645 AMO196645:ANE196645 AWK196645:AXA196645 BGG196645:BGW196645 BQC196645:BQS196645 BZY196645:CAO196645 CJU196645:CKK196645 CTQ196645:CUG196645 DDM196645:DEC196645 DNI196645:DNY196645 DXE196645:DXU196645 EHA196645:EHQ196645 EQW196645:ERM196645 FAS196645:FBI196645 FKO196645:FLE196645 FUK196645:FVA196645 GEG196645:GEW196645 GOC196645:GOS196645 GXY196645:GYO196645 HHU196645:HIK196645 HRQ196645:HSG196645 IBM196645:ICC196645 ILI196645:ILY196645 IVE196645:IVU196645 JFA196645:JFQ196645 JOW196645:JPM196645 JYS196645:JZI196645 KIO196645:KJE196645 KSK196645:KTA196645 LCG196645:LCW196645 LMC196645:LMS196645 LVY196645:LWO196645 MFU196645:MGK196645 MPQ196645:MQG196645 MZM196645:NAC196645 NJI196645:NJY196645 NTE196645:NTU196645 ODA196645:ODQ196645 OMW196645:ONM196645 OWS196645:OXI196645 PGO196645:PHE196645 PQK196645:PRA196645 QAG196645:QAW196645 QKC196645:QKS196645 QTY196645:QUO196645 RDU196645:REK196645 RNQ196645:ROG196645 RXM196645:RYC196645 SHI196645:SHY196645 SRE196645:SRU196645 TBA196645:TBQ196645 TKW196645:TLM196645 TUS196645:TVI196645 UEO196645:UFE196645 UOK196645:UPA196645 UYG196645:UYW196645 VIC196645:VIS196645 VRY196645:VSO196645 WBU196645:WCK196645 WLQ196645:WMG196645 WVM196645:WWC196645 JA262181:JQ262181 SW262181:TM262181 ACS262181:ADI262181 AMO262181:ANE262181 AWK262181:AXA262181 BGG262181:BGW262181 BQC262181:BQS262181 BZY262181:CAO262181 CJU262181:CKK262181 CTQ262181:CUG262181 DDM262181:DEC262181 DNI262181:DNY262181 DXE262181:DXU262181 EHA262181:EHQ262181 EQW262181:ERM262181 FAS262181:FBI262181 FKO262181:FLE262181 FUK262181:FVA262181 GEG262181:GEW262181 GOC262181:GOS262181 GXY262181:GYO262181 HHU262181:HIK262181 HRQ262181:HSG262181 IBM262181:ICC262181 ILI262181:ILY262181 IVE262181:IVU262181 JFA262181:JFQ262181 JOW262181:JPM262181 JYS262181:JZI262181 KIO262181:KJE262181 KSK262181:KTA262181 LCG262181:LCW262181 LMC262181:LMS262181 LVY262181:LWO262181 MFU262181:MGK262181 MPQ262181:MQG262181 MZM262181:NAC262181 NJI262181:NJY262181 NTE262181:NTU262181 ODA262181:ODQ262181 OMW262181:ONM262181 OWS262181:OXI262181 PGO262181:PHE262181 PQK262181:PRA262181 QAG262181:QAW262181 QKC262181:QKS262181 QTY262181:QUO262181 RDU262181:REK262181 RNQ262181:ROG262181 RXM262181:RYC262181 SHI262181:SHY262181 SRE262181:SRU262181 TBA262181:TBQ262181 TKW262181:TLM262181 TUS262181:TVI262181 UEO262181:UFE262181 UOK262181:UPA262181 UYG262181:UYW262181 VIC262181:VIS262181 VRY262181:VSO262181 WBU262181:WCK262181 WLQ262181:WMG262181 WVM262181:WWC262181 JA327717:JQ327717 SW327717:TM327717 ACS327717:ADI327717 AMO327717:ANE327717 AWK327717:AXA327717 BGG327717:BGW327717 BQC327717:BQS327717 BZY327717:CAO327717 CJU327717:CKK327717 CTQ327717:CUG327717 DDM327717:DEC327717 DNI327717:DNY327717 DXE327717:DXU327717 EHA327717:EHQ327717 EQW327717:ERM327717 FAS327717:FBI327717 FKO327717:FLE327717 FUK327717:FVA327717 GEG327717:GEW327717 GOC327717:GOS327717 GXY327717:GYO327717 HHU327717:HIK327717 HRQ327717:HSG327717 IBM327717:ICC327717 ILI327717:ILY327717 IVE327717:IVU327717 JFA327717:JFQ327717 JOW327717:JPM327717 JYS327717:JZI327717 KIO327717:KJE327717 KSK327717:KTA327717 LCG327717:LCW327717 LMC327717:LMS327717 LVY327717:LWO327717 MFU327717:MGK327717 MPQ327717:MQG327717 MZM327717:NAC327717 NJI327717:NJY327717 NTE327717:NTU327717 ODA327717:ODQ327717 OMW327717:ONM327717 OWS327717:OXI327717 PGO327717:PHE327717 PQK327717:PRA327717 QAG327717:QAW327717 QKC327717:QKS327717 QTY327717:QUO327717 RDU327717:REK327717 RNQ327717:ROG327717 RXM327717:RYC327717 SHI327717:SHY327717 SRE327717:SRU327717 TBA327717:TBQ327717 TKW327717:TLM327717 TUS327717:TVI327717 UEO327717:UFE327717 UOK327717:UPA327717 UYG327717:UYW327717 VIC327717:VIS327717 VRY327717:VSO327717 WBU327717:WCK327717 WLQ327717:WMG327717 WVM327717:WWC327717 JA393253:JQ393253 SW393253:TM393253 ACS393253:ADI393253 AMO393253:ANE393253 AWK393253:AXA393253 BGG393253:BGW393253 BQC393253:BQS393253 BZY393253:CAO393253 CJU393253:CKK393253 CTQ393253:CUG393253 DDM393253:DEC393253 DNI393253:DNY393253 DXE393253:DXU393253 EHA393253:EHQ393253 EQW393253:ERM393253 FAS393253:FBI393253 FKO393253:FLE393253 FUK393253:FVA393253 GEG393253:GEW393253 GOC393253:GOS393253 GXY393253:GYO393253 HHU393253:HIK393253 HRQ393253:HSG393253 IBM393253:ICC393253 ILI393253:ILY393253 IVE393253:IVU393253 JFA393253:JFQ393253 JOW393253:JPM393253 JYS393253:JZI393253 KIO393253:KJE393253 KSK393253:KTA393253 LCG393253:LCW393253 LMC393253:LMS393253 LVY393253:LWO393253 MFU393253:MGK393253 MPQ393253:MQG393253 MZM393253:NAC393253 NJI393253:NJY393253 NTE393253:NTU393253 ODA393253:ODQ393253 OMW393253:ONM393253 OWS393253:OXI393253 PGO393253:PHE393253 PQK393253:PRA393253 QAG393253:QAW393253 QKC393253:QKS393253 QTY393253:QUO393253 RDU393253:REK393253 RNQ393253:ROG393253 RXM393253:RYC393253 SHI393253:SHY393253 SRE393253:SRU393253 TBA393253:TBQ393253 TKW393253:TLM393253 TUS393253:TVI393253 UEO393253:UFE393253 UOK393253:UPA393253 UYG393253:UYW393253 VIC393253:VIS393253 VRY393253:VSO393253 WBU393253:WCK393253 WLQ393253:WMG393253 WVM393253:WWC393253 JA458789:JQ458789 SW458789:TM458789 ACS458789:ADI458789 AMO458789:ANE458789 AWK458789:AXA458789 BGG458789:BGW458789 BQC458789:BQS458789 BZY458789:CAO458789 CJU458789:CKK458789 CTQ458789:CUG458789 DDM458789:DEC458789 DNI458789:DNY458789 DXE458789:DXU458789 EHA458789:EHQ458789 EQW458789:ERM458789 FAS458789:FBI458789 FKO458789:FLE458789 FUK458789:FVA458789 GEG458789:GEW458789 GOC458789:GOS458789 GXY458789:GYO458789 HHU458789:HIK458789 HRQ458789:HSG458789 IBM458789:ICC458789 ILI458789:ILY458789 IVE458789:IVU458789 JFA458789:JFQ458789 JOW458789:JPM458789 JYS458789:JZI458789 KIO458789:KJE458789 KSK458789:KTA458789 LCG458789:LCW458789 LMC458789:LMS458789 LVY458789:LWO458789 MFU458789:MGK458789 MPQ458789:MQG458789 MZM458789:NAC458789 NJI458789:NJY458789 NTE458789:NTU458789 ODA458789:ODQ458789 OMW458789:ONM458789 OWS458789:OXI458789 PGO458789:PHE458789 PQK458789:PRA458789 QAG458789:QAW458789 QKC458789:QKS458789 QTY458789:QUO458789 RDU458789:REK458789 RNQ458789:ROG458789 RXM458789:RYC458789 SHI458789:SHY458789 SRE458789:SRU458789 TBA458789:TBQ458789 TKW458789:TLM458789 TUS458789:TVI458789 UEO458789:UFE458789 UOK458789:UPA458789 UYG458789:UYW458789 VIC458789:VIS458789 VRY458789:VSO458789 WBU458789:WCK458789 WLQ458789:WMG458789 WVM458789:WWC458789 JA524325:JQ524325 SW524325:TM524325 ACS524325:ADI524325 AMO524325:ANE524325 AWK524325:AXA524325 BGG524325:BGW524325 BQC524325:BQS524325 BZY524325:CAO524325 CJU524325:CKK524325 CTQ524325:CUG524325 DDM524325:DEC524325 DNI524325:DNY524325 DXE524325:DXU524325 EHA524325:EHQ524325 EQW524325:ERM524325 FAS524325:FBI524325 FKO524325:FLE524325 FUK524325:FVA524325 GEG524325:GEW524325 GOC524325:GOS524325 GXY524325:GYO524325 HHU524325:HIK524325 HRQ524325:HSG524325 IBM524325:ICC524325 ILI524325:ILY524325 IVE524325:IVU524325 JFA524325:JFQ524325 JOW524325:JPM524325 JYS524325:JZI524325 KIO524325:KJE524325 KSK524325:KTA524325 LCG524325:LCW524325 LMC524325:LMS524325 LVY524325:LWO524325 MFU524325:MGK524325 MPQ524325:MQG524325 MZM524325:NAC524325 NJI524325:NJY524325 NTE524325:NTU524325 ODA524325:ODQ524325 OMW524325:ONM524325 OWS524325:OXI524325 PGO524325:PHE524325 PQK524325:PRA524325 QAG524325:QAW524325 QKC524325:QKS524325 QTY524325:QUO524325 RDU524325:REK524325 RNQ524325:ROG524325 RXM524325:RYC524325 SHI524325:SHY524325 SRE524325:SRU524325 TBA524325:TBQ524325 TKW524325:TLM524325 TUS524325:TVI524325 UEO524325:UFE524325 UOK524325:UPA524325 UYG524325:UYW524325 VIC524325:VIS524325 VRY524325:VSO524325 WBU524325:WCK524325 WLQ524325:WMG524325 WVM524325:WWC524325 JA589861:JQ589861 SW589861:TM589861 ACS589861:ADI589861 AMO589861:ANE589861 AWK589861:AXA589861 BGG589861:BGW589861 BQC589861:BQS589861 BZY589861:CAO589861 CJU589861:CKK589861 CTQ589861:CUG589861 DDM589861:DEC589861 DNI589861:DNY589861 DXE589861:DXU589861 EHA589861:EHQ589861 EQW589861:ERM589861 FAS589861:FBI589861 FKO589861:FLE589861 FUK589861:FVA589861 GEG589861:GEW589861 GOC589861:GOS589861 GXY589861:GYO589861 HHU589861:HIK589861 HRQ589861:HSG589861 IBM589861:ICC589861 ILI589861:ILY589861 IVE589861:IVU589861 JFA589861:JFQ589861 JOW589861:JPM589861 JYS589861:JZI589861 KIO589861:KJE589861 KSK589861:KTA589861 LCG589861:LCW589861 LMC589861:LMS589861 LVY589861:LWO589861 MFU589861:MGK589861 MPQ589861:MQG589861 MZM589861:NAC589861 NJI589861:NJY589861 NTE589861:NTU589861 ODA589861:ODQ589861 OMW589861:ONM589861 OWS589861:OXI589861 PGO589861:PHE589861 PQK589861:PRA589861 QAG589861:QAW589861 QKC589861:QKS589861 QTY589861:QUO589861 RDU589861:REK589861 RNQ589861:ROG589861 RXM589861:RYC589861 SHI589861:SHY589861 SRE589861:SRU589861 TBA589861:TBQ589861 TKW589861:TLM589861 TUS589861:TVI589861 UEO589861:UFE589861 UOK589861:UPA589861 UYG589861:UYW589861 VIC589861:VIS589861 VRY589861:VSO589861 WBU589861:WCK589861 WLQ589861:WMG589861 WVM589861:WWC589861 JA655397:JQ655397 SW655397:TM655397 ACS655397:ADI655397 AMO655397:ANE655397 AWK655397:AXA655397 BGG655397:BGW655397 BQC655397:BQS655397 BZY655397:CAO655397 CJU655397:CKK655397 CTQ655397:CUG655397 DDM655397:DEC655397 DNI655397:DNY655397 DXE655397:DXU655397 EHA655397:EHQ655397 EQW655397:ERM655397 FAS655397:FBI655397 FKO655397:FLE655397 FUK655397:FVA655397 GEG655397:GEW655397 GOC655397:GOS655397 GXY655397:GYO655397 HHU655397:HIK655397 HRQ655397:HSG655397 IBM655397:ICC655397 ILI655397:ILY655397 IVE655397:IVU655397 JFA655397:JFQ655397 JOW655397:JPM655397 JYS655397:JZI655397 KIO655397:KJE655397 KSK655397:KTA655397 LCG655397:LCW655397 LMC655397:LMS655397 LVY655397:LWO655397 MFU655397:MGK655397 MPQ655397:MQG655397 MZM655397:NAC655397 NJI655397:NJY655397 NTE655397:NTU655397 ODA655397:ODQ655397 OMW655397:ONM655397 OWS655397:OXI655397 PGO655397:PHE655397 PQK655397:PRA655397 QAG655397:QAW655397 QKC655397:QKS655397 QTY655397:QUO655397 RDU655397:REK655397 RNQ655397:ROG655397 RXM655397:RYC655397 SHI655397:SHY655397 SRE655397:SRU655397 TBA655397:TBQ655397 TKW655397:TLM655397 TUS655397:TVI655397 UEO655397:UFE655397 UOK655397:UPA655397 UYG655397:UYW655397 VIC655397:VIS655397 VRY655397:VSO655397 WBU655397:WCK655397 WLQ655397:WMG655397 WVM655397:WWC655397 JA720933:JQ720933 SW720933:TM720933 ACS720933:ADI720933 AMO720933:ANE720933 AWK720933:AXA720933 BGG720933:BGW720933 BQC720933:BQS720933 BZY720933:CAO720933 CJU720933:CKK720933 CTQ720933:CUG720933 DDM720933:DEC720933 DNI720933:DNY720933 DXE720933:DXU720933 EHA720933:EHQ720933 EQW720933:ERM720933 FAS720933:FBI720933 FKO720933:FLE720933 FUK720933:FVA720933 GEG720933:GEW720933 GOC720933:GOS720933 GXY720933:GYO720933 HHU720933:HIK720933 HRQ720933:HSG720933 IBM720933:ICC720933 ILI720933:ILY720933 IVE720933:IVU720933 JFA720933:JFQ720933 JOW720933:JPM720933 JYS720933:JZI720933 KIO720933:KJE720933 KSK720933:KTA720933 LCG720933:LCW720933 LMC720933:LMS720933 LVY720933:LWO720933 MFU720933:MGK720933 MPQ720933:MQG720933 MZM720933:NAC720933 NJI720933:NJY720933 NTE720933:NTU720933 ODA720933:ODQ720933 OMW720933:ONM720933 OWS720933:OXI720933 PGO720933:PHE720933 PQK720933:PRA720933 QAG720933:QAW720933 QKC720933:QKS720933 QTY720933:QUO720933 RDU720933:REK720933 RNQ720933:ROG720933 RXM720933:RYC720933 SHI720933:SHY720933 SRE720933:SRU720933 TBA720933:TBQ720933 TKW720933:TLM720933 TUS720933:TVI720933 UEO720933:UFE720933 UOK720933:UPA720933 UYG720933:UYW720933 VIC720933:VIS720933 VRY720933:VSO720933 WBU720933:WCK720933 WLQ720933:WMG720933 WVM720933:WWC720933 JA786469:JQ786469 SW786469:TM786469 ACS786469:ADI786469 AMO786469:ANE786469 AWK786469:AXA786469 BGG786469:BGW786469 BQC786469:BQS786469 BZY786469:CAO786469 CJU786469:CKK786469 CTQ786469:CUG786469 DDM786469:DEC786469 DNI786469:DNY786469 DXE786469:DXU786469 EHA786469:EHQ786469 EQW786469:ERM786469 FAS786469:FBI786469 FKO786469:FLE786469 FUK786469:FVA786469 GEG786469:GEW786469 GOC786469:GOS786469 GXY786469:GYO786469 HHU786469:HIK786469 HRQ786469:HSG786469 IBM786469:ICC786469 ILI786469:ILY786469 IVE786469:IVU786469 JFA786469:JFQ786469 JOW786469:JPM786469 JYS786469:JZI786469 KIO786469:KJE786469 KSK786469:KTA786469 LCG786469:LCW786469 LMC786469:LMS786469 LVY786469:LWO786469 MFU786469:MGK786469 MPQ786469:MQG786469 MZM786469:NAC786469 NJI786469:NJY786469 NTE786469:NTU786469 ODA786469:ODQ786469 OMW786469:ONM786469 OWS786469:OXI786469 PGO786469:PHE786469 PQK786469:PRA786469 QAG786469:QAW786469 QKC786469:QKS786469 QTY786469:QUO786469 RDU786469:REK786469 RNQ786469:ROG786469 RXM786469:RYC786469 SHI786469:SHY786469 SRE786469:SRU786469 TBA786469:TBQ786469 TKW786469:TLM786469 TUS786469:TVI786469 UEO786469:UFE786469 UOK786469:UPA786469 UYG786469:UYW786469 VIC786469:VIS786469 VRY786469:VSO786469 WBU786469:WCK786469 WLQ786469:WMG786469 WVM786469:WWC786469 JA852005:JQ852005 SW852005:TM852005 ACS852005:ADI852005 AMO852005:ANE852005 AWK852005:AXA852005 BGG852005:BGW852005 BQC852005:BQS852005 BZY852005:CAO852005 CJU852005:CKK852005 CTQ852005:CUG852005 DDM852005:DEC852005 DNI852005:DNY852005 DXE852005:DXU852005 EHA852005:EHQ852005 EQW852005:ERM852005 FAS852005:FBI852005 FKO852005:FLE852005 FUK852005:FVA852005 GEG852005:GEW852005 GOC852005:GOS852005 GXY852005:GYO852005 HHU852005:HIK852005 HRQ852005:HSG852005 IBM852005:ICC852005 ILI852005:ILY852005 IVE852005:IVU852005 JFA852005:JFQ852005 JOW852005:JPM852005 JYS852005:JZI852005 KIO852005:KJE852005 KSK852005:KTA852005 LCG852005:LCW852005 LMC852005:LMS852005 LVY852005:LWO852005 MFU852005:MGK852005 MPQ852005:MQG852005 MZM852005:NAC852005 NJI852005:NJY852005 NTE852005:NTU852005 ODA852005:ODQ852005 OMW852005:ONM852005 OWS852005:OXI852005 PGO852005:PHE852005 PQK852005:PRA852005 QAG852005:QAW852005 QKC852005:QKS852005 QTY852005:QUO852005 RDU852005:REK852005 RNQ852005:ROG852005 RXM852005:RYC852005 SHI852005:SHY852005 SRE852005:SRU852005 TBA852005:TBQ852005 TKW852005:TLM852005 TUS852005:TVI852005 UEO852005:UFE852005 UOK852005:UPA852005 UYG852005:UYW852005 VIC852005:VIS852005 VRY852005:VSO852005 WBU852005:WCK852005 WLQ852005:WMG852005 WVM852005:WWC852005 JA917541:JQ917541 SW917541:TM917541 ACS917541:ADI917541 AMO917541:ANE917541 AWK917541:AXA917541 BGG917541:BGW917541 BQC917541:BQS917541 BZY917541:CAO917541 CJU917541:CKK917541 CTQ917541:CUG917541 DDM917541:DEC917541 DNI917541:DNY917541 DXE917541:DXU917541 EHA917541:EHQ917541 EQW917541:ERM917541 FAS917541:FBI917541 FKO917541:FLE917541 FUK917541:FVA917541 GEG917541:GEW917541 GOC917541:GOS917541 GXY917541:GYO917541 HHU917541:HIK917541 HRQ917541:HSG917541 IBM917541:ICC917541 ILI917541:ILY917541 IVE917541:IVU917541 JFA917541:JFQ917541 JOW917541:JPM917541 JYS917541:JZI917541 KIO917541:KJE917541 KSK917541:KTA917541 LCG917541:LCW917541 LMC917541:LMS917541 LVY917541:LWO917541 MFU917541:MGK917541 MPQ917541:MQG917541 MZM917541:NAC917541 NJI917541:NJY917541 NTE917541:NTU917541 ODA917541:ODQ917541 OMW917541:ONM917541 OWS917541:OXI917541 PGO917541:PHE917541 PQK917541:PRA917541 QAG917541:QAW917541 QKC917541:QKS917541 QTY917541:QUO917541 RDU917541:REK917541 RNQ917541:ROG917541 RXM917541:RYC917541 SHI917541:SHY917541 SRE917541:SRU917541 TBA917541:TBQ917541 TKW917541:TLM917541 TUS917541:TVI917541 UEO917541:UFE917541 UOK917541:UPA917541 UYG917541:UYW917541 VIC917541:VIS917541 VRY917541:VSO917541 WBU917541:WCK917541 WLQ917541:WMG917541 WVM917541:WWC917541 JA983077:JQ983077 SW983077:TM983077 ACS983077:ADI983077 AMO983077:ANE983077 AWK983077:AXA983077 BGG983077:BGW983077 BQC983077:BQS983077 BZY983077:CAO983077 CJU983077:CKK983077 CTQ983077:CUG983077 DDM983077:DEC983077 DNI983077:DNY983077 DXE983077:DXU983077 EHA983077:EHQ983077 EQW983077:ERM983077 FAS983077:FBI983077 FKO983077:FLE983077 FUK983077:FVA983077 GEG983077:GEW983077 GOC983077:GOS983077 GXY983077:GYO983077 HHU983077:HIK983077 HRQ983077:HSG983077 IBM983077:ICC983077 ILI983077:ILY983077 IVE983077:IVU983077 JFA983077:JFQ983077 JOW983077:JPM983077 JYS983077:JZI983077 KIO983077:KJE983077 KSK983077:KTA983077 LCG983077:LCW983077 LMC983077:LMS983077 LVY983077:LWO983077 MFU983077:MGK983077 MPQ983077:MQG983077 MZM983077:NAC983077 NJI983077:NJY983077 NTE983077:NTU983077 ODA983077:ODQ983077 OMW983077:ONM983077 OWS983077:OXI983077 PGO983077:PHE983077 PQK983077:PRA983077 QAG983077:QAW983077 QKC983077:QKS983077 QTY983077:QUO983077 RDU983077:REK983077 RNQ983077:ROG983077 RXM983077:RYC983077 SHI983077:SHY983077 SRE983077:SRU983077 TBA983077:TBQ983077 TKW983077:TLM983077 TUS983077:TVI983077 UEO983077:UFE983077 UOK983077:UPA983077 UYG983077:UYW983077 VIC983077:VIS983077 VRY983077:VSO983077 WBU983077:WCK983077 WLQ983077:WMG983077 L65573:AB65573 L131109:AB131109 L196645:AB196645 L262181:AB262181 L327717:AB327717 L393253:AB393253 L458789:AB458789 L524325:AB524325 L589861:AB589861 L655397:AB655397 L720933:AB720933 L786469:AB786469 L852005:AB852005 L917541:AB917541 L983077:AB983077 L29:AB29 JH41:JX41 TD41:TT41 ACZ41:ADP41 AMV41:ANL41 AWR41:AXH41 BGN41:BHD41 BQJ41:BQZ41 CAF41:CAV41 CKB41:CKR41 CTX41:CUN41 DDT41:DEJ41 DNP41:DOF41 DXL41:DYB41 EHH41:EHX41 ERD41:ERT41 FAZ41:FBP41 FKV41:FLL41 FUR41:FVH41 GEN41:GFD41 GOJ41:GOZ41 GYF41:GYV41 HIB41:HIR41 HRX41:HSN41 IBT41:ICJ41 ILP41:IMF41 IVL41:IWB41 JFH41:JFX41 JPD41:JPT41 JYZ41:JZP41 KIV41:KJL41 KSR41:KTH41 LCN41:LDD41 LMJ41:LMZ41 LWF41:LWV41 MGB41:MGR41 MPX41:MQN41 MZT41:NAJ41 NJP41:NKF41 NTL41:NUB41 ODH41:ODX41 OND41:ONT41 OWZ41:OXP41 PGV41:PHL41 PQR41:PRH41 QAN41:QBD41 QKJ41:QKZ41 QUF41:QUV41 REB41:RER41 RNX41:RON41 RXT41:RYJ41 SHP41:SIF41 SRL41:SSB41 TBH41:TBX41 TLD41:TLT41 TUZ41:TVP41 UEV41:UFL41 UOR41:UPH41 UYN41:UZD41 VIJ41:VIZ41 VSF41:VSV41 WCB41:WCR41 WLX41:WMN41 WVT41:WWJ41"/>
    <dataValidation allowBlank="1" prompt="Для выбора выполните двойной щелчок левой клавиши мыши по соответствующей ячейке." sqref="JA65574:JQ65577 SW65574:TM65577 ACS65574:ADI65577 AMO65574:ANE65577 AWK65574:AXA65577 BGG65574:BGW65577 BQC65574:BQS65577 BZY65574:CAO65577 CJU65574:CKK65577 CTQ65574:CUG65577 DDM65574:DEC65577 DNI65574:DNY65577 DXE65574:DXU65577 EHA65574:EHQ65577 EQW65574:ERM65577 FAS65574:FBI65577 FKO65574:FLE65577 FUK65574:FVA65577 GEG65574:GEW65577 GOC65574:GOS65577 GXY65574:GYO65577 HHU65574:HIK65577 HRQ65574:HSG65577 IBM65574:ICC65577 ILI65574:ILY65577 IVE65574:IVU65577 JFA65574:JFQ65577 JOW65574:JPM65577 JYS65574:JZI65577 KIO65574:KJE65577 KSK65574:KTA65577 LCG65574:LCW65577 LMC65574:LMS65577 LVY65574:LWO65577 MFU65574:MGK65577 MPQ65574:MQG65577 MZM65574:NAC65577 NJI65574:NJY65577 NTE65574:NTU65577 ODA65574:ODQ65577 OMW65574:ONM65577 OWS65574:OXI65577 PGO65574:PHE65577 PQK65574:PRA65577 QAG65574:QAW65577 QKC65574:QKS65577 QTY65574:QUO65577 RDU65574:REK65577 RNQ65574:ROG65577 RXM65574:RYC65577 SHI65574:SHY65577 SRE65574:SRU65577 TBA65574:TBQ65577 TKW65574:TLM65577 TUS65574:TVI65577 UEO65574:UFE65577 UOK65574:UPA65577 UYG65574:UYW65577 VIC65574:VIS65577 VRY65574:VSO65577 WBU65574:WCK65577 WLQ65574:WMG65577 WVM65574:WWC65577 JA131110:JQ131113 SW131110:TM131113 ACS131110:ADI131113 AMO131110:ANE131113 AWK131110:AXA131113 BGG131110:BGW131113 BQC131110:BQS131113 BZY131110:CAO131113 CJU131110:CKK131113 CTQ131110:CUG131113 DDM131110:DEC131113 DNI131110:DNY131113 DXE131110:DXU131113 EHA131110:EHQ131113 EQW131110:ERM131113 FAS131110:FBI131113 FKO131110:FLE131113 FUK131110:FVA131113 GEG131110:GEW131113 GOC131110:GOS131113 GXY131110:GYO131113 HHU131110:HIK131113 HRQ131110:HSG131113 IBM131110:ICC131113 ILI131110:ILY131113 IVE131110:IVU131113 JFA131110:JFQ131113 JOW131110:JPM131113 JYS131110:JZI131113 KIO131110:KJE131113 KSK131110:KTA131113 LCG131110:LCW131113 LMC131110:LMS131113 LVY131110:LWO131113 MFU131110:MGK131113 MPQ131110:MQG131113 MZM131110:NAC131113 NJI131110:NJY131113 NTE131110:NTU131113 ODA131110:ODQ131113 OMW131110:ONM131113 OWS131110:OXI131113 PGO131110:PHE131113 PQK131110:PRA131113 QAG131110:QAW131113 QKC131110:QKS131113 QTY131110:QUO131113 RDU131110:REK131113 RNQ131110:ROG131113 RXM131110:RYC131113 SHI131110:SHY131113 SRE131110:SRU131113 TBA131110:TBQ131113 TKW131110:TLM131113 TUS131110:TVI131113 UEO131110:UFE131113 UOK131110:UPA131113 UYG131110:UYW131113 VIC131110:VIS131113 VRY131110:VSO131113 WBU131110:WCK131113 WLQ131110:WMG131113 WVM131110:WWC131113 JA196646:JQ196649 SW196646:TM196649 ACS196646:ADI196649 AMO196646:ANE196649 AWK196646:AXA196649 BGG196646:BGW196649 BQC196646:BQS196649 BZY196646:CAO196649 CJU196646:CKK196649 CTQ196646:CUG196649 DDM196646:DEC196649 DNI196646:DNY196649 DXE196646:DXU196649 EHA196646:EHQ196649 EQW196646:ERM196649 FAS196646:FBI196649 FKO196646:FLE196649 FUK196646:FVA196649 GEG196646:GEW196649 GOC196646:GOS196649 GXY196646:GYO196649 HHU196646:HIK196649 HRQ196646:HSG196649 IBM196646:ICC196649 ILI196646:ILY196649 IVE196646:IVU196649 JFA196646:JFQ196649 JOW196646:JPM196649 JYS196646:JZI196649 KIO196646:KJE196649 KSK196646:KTA196649 LCG196646:LCW196649 LMC196646:LMS196649 LVY196646:LWO196649 MFU196646:MGK196649 MPQ196646:MQG196649 MZM196646:NAC196649 NJI196646:NJY196649 NTE196646:NTU196649 ODA196646:ODQ196649 OMW196646:ONM196649 OWS196646:OXI196649 PGO196646:PHE196649 PQK196646:PRA196649 QAG196646:QAW196649 QKC196646:QKS196649 QTY196646:QUO196649 RDU196646:REK196649 RNQ196646:ROG196649 RXM196646:RYC196649 SHI196646:SHY196649 SRE196646:SRU196649 TBA196646:TBQ196649 TKW196646:TLM196649 TUS196646:TVI196649 UEO196646:UFE196649 UOK196646:UPA196649 UYG196646:UYW196649 VIC196646:VIS196649 VRY196646:VSO196649 WBU196646:WCK196649 WLQ196646:WMG196649 WVM196646:WWC196649 JA262182:JQ262185 SW262182:TM262185 ACS262182:ADI262185 AMO262182:ANE262185 AWK262182:AXA262185 BGG262182:BGW262185 BQC262182:BQS262185 BZY262182:CAO262185 CJU262182:CKK262185 CTQ262182:CUG262185 DDM262182:DEC262185 DNI262182:DNY262185 DXE262182:DXU262185 EHA262182:EHQ262185 EQW262182:ERM262185 FAS262182:FBI262185 FKO262182:FLE262185 FUK262182:FVA262185 GEG262182:GEW262185 GOC262182:GOS262185 GXY262182:GYO262185 HHU262182:HIK262185 HRQ262182:HSG262185 IBM262182:ICC262185 ILI262182:ILY262185 IVE262182:IVU262185 JFA262182:JFQ262185 JOW262182:JPM262185 JYS262182:JZI262185 KIO262182:KJE262185 KSK262182:KTA262185 LCG262182:LCW262185 LMC262182:LMS262185 LVY262182:LWO262185 MFU262182:MGK262185 MPQ262182:MQG262185 MZM262182:NAC262185 NJI262182:NJY262185 NTE262182:NTU262185 ODA262182:ODQ262185 OMW262182:ONM262185 OWS262182:OXI262185 PGO262182:PHE262185 PQK262182:PRA262185 QAG262182:QAW262185 QKC262182:QKS262185 QTY262182:QUO262185 RDU262182:REK262185 RNQ262182:ROG262185 RXM262182:RYC262185 SHI262182:SHY262185 SRE262182:SRU262185 TBA262182:TBQ262185 TKW262182:TLM262185 TUS262182:TVI262185 UEO262182:UFE262185 UOK262182:UPA262185 UYG262182:UYW262185 VIC262182:VIS262185 VRY262182:VSO262185 WBU262182:WCK262185 WLQ262182:WMG262185 WVM262182:WWC262185 JA327718:JQ327721 SW327718:TM327721 ACS327718:ADI327721 AMO327718:ANE327721 AWK327718:AXA327721 BGG327718:BGW327721 BQC327718:BQS327721 BZY327718:CAO327721 CJU327718:CKK327721 CTQ327718:CUG327721 DDM327718:DEC327721 DNI327718:DNY327721 DXE327718:DXU327721 EHA327718:EHQ327721 EQW327718:ERM327721 FAS327718:FBI327721 FKO327718:FLE327721 FUK327718:FVA327721 GEG327718:GEW327721 GOC327718:GOS327721 GXY327718:GYO327721 HHU327718:HIK327721 HRQ327718:HSG327721 IBM327718:ICC327721 ILI327718:ILY327721 IVE327718:IVU327721 JFA327718:JFQ327721 JOW327718:JPM327721 JYS327718:JZI327721 KIO327718:KJE327721 KSK327718:KTA327721 LCG327718:LCW327721 LMC327718:LMS327721 LVY327718:LWO327721 MFU327718:MGK327721 MPQ327718:MQG327721 MZM327718:NAC327721 NJI327718:NJY327721 NTE327718:NTU327721 ODA327718:ODQ327721 OMW327718:ONM327721 OWS327718:OXI327721 PGO327718:PHE327721 PQK327718:PRA327721 QAG327718:QAW327721 QKC327718:QKS327721 QTY327718:QUO327721 RDU327718:REK327721 RNQ327718:ROG327721 RXM327718:RYC327721 SHI327718:SHY327721 SRE327718:SRU327721 TBA327718:TBQ327721 TKW327718:TLM327721 TUS327718:TVI327721 UEO327718:UFE327721 UOK327718:UPA327721 UYG327718:UYW327721 VIC327718:VIS327721 VRY327718:VSO327721 WBU327718:WCK327721 WLQ327718:WMG327721 WVM327718:WWC327721 JA393254:JQ393257 SW393254:TM393257 ACS393254:ADI393257 AMO393254:ANE393257 AWK393254:AXA393257 BGG393254:BGW393257 BQC393254:BQS393257 BZY393254:CAO393257 CJU393254:CKK393257 CTQ393254:CUG393257 DDM393254:DEC393257 DNI393254:DNY393257 DXE393254:DXU393257 EHA393254:EHQ393257 EQW393254:ERM393257 FAS393254:FBI393257 FKO393254:FLE393257 FUK393254:FVA393257 GEG393254:GEW393257 GOC393254:GOS393257 GXY393254:GYO393257 HHU393254:HIK393257 HRQ393254:HSG393257 IBM393254:ICC393257 ILI393254:ILY393257 IVE393254:IVU393257 JFA393254:JFQ393257 JOW393254:JPM393257 JYS393254:JZI393257 KIO393254:KJE393257 KSK393254:KTA393257 LCG393254:LCW393257 LMC393254:LMS393257 LVY393254:LWO393257 MFU393254:MGK393257 MPQ393254:MQG393257 MZM393254:NAC393257 NJI393254:NJY393257 NTE393254:NTU393257 ODA393254:ODQ393257 OMW393254:ONM393257 OWS393254:OXI393257 PGO393254:PHE393257 PQK393254:PRA393257 QAG393254:QAW393257 QKC393254:QKS393257 QTY393254:QUO393257 RDU393254:REK393257 RNQ393254:ROG393257 RXM393254:RYC393257 SHI393254:SHY393257 SRE393254:SRU393257 TBA393254:TBQ393257 TKW393254:TLM393257 TUS393254:TVI393257 UEO393254:UFE393257 UOK393254:UPA393257 UYG393254:UYW393257 VIC393254:VIS393257 VRY393254:VSO393257 WBU393254:WCK393257 WLQ393254:WMG393257 WVM393254:WWC393257 JA458790:JQ458793 SW458790:TM458793 ACS458790:ADI458793 AMO458790:ANE458793 AWK458790:AXA458793 BGG458790:BGW458793 BQC458790:BQS458793 BZY458790:CAO458793 CJU458790:CKK458793 CTQ458790:CUG458793 DDM458790:DEC458793 DNI458790:DNY458793 DXE458790:DXU458793 EHA458790:EHQ458793 EQW458790:ERM458793 FAS458790:FBI458793 FKO458790:FLE458793 FUK458790:FVA458793 GEG458790:GEW458793 GOC458790:GOS458793 GXY458790:GYO458793 HHU458790:HIK458793 HRQ458790:HSG458793 IBM458790:ICC458793 ILI458790:ILY458793 IVE458790:IVU458793 JFA458790:JFQ458793 JOW458790:JPM458793 JYS458790:JZI458793 KIO458790:KJE458793 KSK458790:KTA458793 LCG458790:LCW458793 LMC458790:LMS458793 LVY458790:LWO458793 MFU458790:MGK458793 MPQ458790:MQG458793 MZM458790:NAC458793 NJI458790:NJY458793 NTE458790:NTU458793 ODA458790:ODQ458793 OMW458790:ONM458793 OWS458790:OXI458793 PGO458790:PHE458793 PQK458790:PRA458793 QAG458790:QAW458793 QKC458790:QKS458793 QTY458790:QUO458793 RDU458790:REK458793 RNQ458790:ROG458793 RXM458790:RYC458793 SHI458790:SHY458793 SRE458790:SRU458793 TBA458790:TBQ458793 TKW458790:TLM458793 TUS458790:TVI458793 UEO458790:UFE458793 UOK458790:UPA458793 UYG458790:UYW458793 VIC458790:VIS458793 VRY458790:VSO458793 WBU458790:WCK458793 WLQ458790:WMG458793 WVM458790:WWC458793 JA524326:JQ524329 SW524326:TM524329 ACS524326:ADI524329 AMO524326:ANE524329 AWK524326:AXA524329 BGG524326:BGW524329 BQC524326:BQS524329 BZY524326:CAO524329 CJU524326:CKK524329 CTQ524326:CUG524329 DDM524326:DEC524329 DNI524326:DNY524329 DXE524326:DXU524329 EHA524326:EHQ524329 EQW524326:ERM524329 FAS524326:FBI524329 FKO524326:FLE524329 FUK524326:FVA524329 GEG524326:GEW524329 GOC524326:GOS524329 GXY524326:GYO524329 HHU524326:HIK524329 HRQ524326:HSG524329 IBM524326:ICC524329 ILI524326:ILY524329 IVE524326:IVU524329 JFA524326:JFQ524329 JOW524326:JPM524329 JYS524326:JZI524329 KIO524326:KJE524329 KSK524326:KTA524329 LCG524326:LCW524329 LMC524326:LMS524329 LVY524326:LWO524329 MFU524326:MGK524329 MPQ524326:MQG524329 MZM524326:NAC524329 NJI524326:NJY524329 NTE524326:NTU524329 ODA524326:ODQ524329 OMW524326:ONM524329 OWS524326:OXI524329 PGO524326:PHE524329 PQK524326:PRA524329 QAG524326:QAW524329 QKC524326:QKS524329 QTY524326:QUO524329 RDU524326:REK524329 RNQ524326:ROG524329 RXM524326:RYC524329 SHI524326:SHY524329 SRE524326:SRU524329 TBA524326:TBQ524329 TKW524326:TLM524329 TUS524326:TVI524329 UEO524326:UFE524329 UOK524326:UPA524329 UYG524326:UYW524329 VIC524326:VIS524329 VRY524326:VSO524329 WBU524326:WCK524329 WLQ524326:WMG524329 WVM524326:WWC524329 JA589862:JQ589865 SW589862:TM589865 ACS589862:ADI589865 AMO589862:ANE589865 AWK589862:AXA589865 BGG589862:BGW589865 BQC589862:BQS589865 BZY589862:CAO589865 CJU589862:CKK589865 CTQ589862:CUG589865 DDM589862:DEC589865 DNI589862:DNY589865 DXE589862:DXU589865 EHA589862:EHQ589865 EQW589862:ERM589865 FAS589862:FBI589865 FKO589862:FLE589865 FUK589862:FVA589865 GEG589862:GEW589865 GOC589862:GOS589865 GXY589862:GYO589865 HHU589862:HIK589865 HRQ589862:HSG589865 IBM589862:ICC589865 ILI589862:ILY589865 IVE589862:IVU589865 JFA589862:JFQ589865 JOW589862:JPM589865 JYS589862:JZI589865 KIO589862:KJE589865 KSK589862:KTA589865 LCG589862:LCW589865 LMC589862:LMS589865 LVY589862:LWO589865 MFU589862:MGK589865 MPQ589862:MQG589865 MZM589862:NAC589865 NJI589862:NJY589865 NTE589862:NTU589865 ODA589862:ODQ589865 OMW589862:ONM589865 OWS589862:OXI589865 PGO589862:PHE589865 PQK589862:PRA589865 QAG589862:QAW589865 QKC589862:QKS589865 QTY589862:QUO589865 RDU589862:REK589865 RNQ589862:ROG589865 RXM589862:RYC589865 SHI589862:SHY589865 SRE589862:SRU589865 TBA589862:TBQ589865 TKW589862:TLM589865 TUS589862:TVI589865 UEO589862:UFE589865 UOK589862:UPA589865 UYG589862:UYW589865 VIC589862:VIS589865 VRY589862:VSO589865 WBU589862:WCK589865 WLQ589862:WMG589865 WVM589862:WWC589865 JA655398:JQ655401 SW655398:TM655401 ACS655398:ADI655401 AMO655398:ANE655401 AWK655398:AXA655401 BGG655398:BGW655401 BQC655398:BQS655401 BZY655398:CAO655401 CJU655398:CKK655401 CTQ655398:CUG655401 DDM655398:DEC655401 DNI655398:DNY655401 DXE655398:DXU655401 EHA655398:EHQ655401 EQW655398:ERM655401 FAS655398:FBI655401 FKO655398:FLE655401 FUK655398:FVA655401 GEG655398:GEW655401 GOC655398:GOS655401 GXY655398:GYO655401 HHU655398:HIK655401 HRQ655398:HSG655401 IBM655398:ICC655401 ILI655398:ILY655401 IVE655398:IVU655401 JFA655398:JFQ655401 JOW655398:JPM655401 JYS655398:JZI655401 KIO655398:KJE655401 KSK655398:KTA655401 LCG655398:LCW655401 LMC655398:LMS655401 LVY655398:LWO655401 MFU655398:MGK655401 MPQ655398:MQG655401 MZM655398:NAC655401 NJI655398:NJY655401 NTE655398:NTU655401 ODA655398:ODQ655401 OMW655398:ONM655401 OWS655398:OXI655401 PGO655398:PHE655401 PQK655398:PRA655401 QAG655398:QAW655401 QKC655398:QKS655401 QTY655398:QUO655401 RDU655398:REK655401 RNQ655398:ROG655401 RXM655398:RYC655401 SHI655398:SHY655401 SRE655398:SRU655401 TBA655398:TBQ655401 TKW655398:TLM655401 TUS655398:TVI655401 UEO655398:UFE655401 UOK655398:UPA655401 UYG655398:UYW655401 VIC655398:VIS655401 VRY655398:VSO655401 WBU655398:WCK655401 WLQ655398:WMG655401 WVM655398:WWC655401 JA720934:JQ720937 SW720934:TM720937 ACS720934:ADI720937 AMO720934:ANE720937 AWK720934:AXA720937 BGG720934:BGW720937 BQC720934:BQS720937 BZY720934:CAO720937 CJU720934:CKK720937 CTQ720934:CUG720937 DDM720934:DEC720937 DNI720934:DNY720937 DXE720934:DXU720937 EHA720934:EHQ720937 EQW720934:ERM720937 FAS720934:FBI720937 FKO720934:FLE720937 FUK720934:FVA720937 GEG720934:GEW720937 GOC720934:GOS720937 GXY720934:GYO720937 HHU720934:HIK720937 HRQ720934:HSG720937 IBM720934:ICC720937 ILI720934:ILY720937 IVE720934:IVU720937 JFA720934:JFQ720937 JOW720934:JPM720937 JYS720934:JZI720937 KIO720934:KJE720937 KSK720934:KTA720937 LCG720934:LCW720937 LMC720934:LMS720937 LVY720934:LWO720937 MFU720934:MGK720937 MPQ720934:MQG720937 MZM720934:NAC720937 NJI720934:NJY720937 NTE720934:NTU720937 ODA720934:ODQ720937 OMW720934:ONM720937 OWS720934:OXI720937 PGO720934:PHE720937 PQK720934:PRA720937 QAG720934:QAW720937 QKC720934:QKS720937 QTY720934:QUO720937 RDU720934:REK720937 RNQ720934:ROG720937 RXM720934:RYC720937 SHI720934:SHY720937 SRE720934:SRU720937 TBA720934:TBQ720937 TKW720934:TLM720937 TUS720934:TVI720937 UEO720934:UFE720937 UOK720934:UPA720937 UYG720934:UYW720937 VIC720934:VIS720937 VRY720934:VSO720937 WBU720934:WCK720937 WLQ720934:WMG720937 WVM720934:WWC720937 JA786470:JQ786473 SW786470:TM786473 ACS786470:ADI786473 AMO786470:ANE786473 AWK786470:AXA786473 BGG786470:BGW786473 BQC786470:BQS786473 BZY786470:CAO786473 CJU786470:CKK786473 CTQ786470:CUG786473 DDM786470:DEC786473 DNI786470:DNY786473 DXE786470:DXU786473 EHA786470:EHQ786473 EQW786470:ERM786473 FAS786470:FBI786473 FKO786470:FLE786473 FUK786470:FVA786473 GEG786470:GEW786473 GOC786470:GOS786473 GXY786470:GYO786473 HHU786470:HIK786473 HRQ786470:HSG786473 IBM786470:ICC786473 ILI786470:ILY786473 IVE786470:IVU786473 JFA786470:JFQ786473 JOW786470:JPM786473 JYS786470:JZI786473 KIO786470:KJE786473 KSK786470:KTA786473 LCG786470:LCW786473 LMC786470:LMS786473 LVY786470:LWO786473 MFU786470:MGK786473 MPQ786470:MQG786473 MZM786470:NAC786473 NJI786470:NJY786473 NTE786470:NTU786473 ODA786470:ODQ786473 OMW786470:ONM786473 OWS786470:OXI786473 PGO786470:PHE786473 PQK786470:PRA786473 QAG786470:QAW786473 QKC786470:QKS786473 QTY786470:QUO786473 RDU786470:REK786473 RNQ786470:ROG786473 RXM786470:RYC786473 SHI786470:SHY786473 SRE786470:SRU786473 TBA786470:TBQ786473 TKW786470:TLM786473 TUS786470:TVI786473 UEO786470:UFE786473 UOK786470:UPA786473 UYG786470:UYW786473 VIC786470:VIS786473 VRY786470:VSO786473 WBU786470:WCK786473 WLQ786470:WMG786473 WVM786470:WWC786473 JA852006:JQ852009 SW852006:TM852009 ACS852006:ADI852009 AMO852006:ANE852009 AWK852006:AXA852009 BGG852006:BGW852009 BQC852006:BQS852009 BZY852006:CAO852009 CJU852006:CKK852009 CTQ852006:CUG852009 DDM852006:DEC852009 DNI852006:DNY852009 DXE852006:DXU852009 EHA852006:EHQ852009 EQW852006:ERM852009 FAS852006:FBI852009 FKO852006:FLE852009 FUK852006:FVA852009 GEG852006:GEW852009 GOC852006:GOS852009 GXY852006:GYO852009 HHU852006:HIK852009 HRQ852006:HSG852009 IBM852006:ICC852009 ILI852006:ILY852009 IVE852006:IVU852009 JFA852006:JFQ852009 JOW852006:JPM852009 JYS852006:JZI852009 KIO852006:KJE852009 KSK852006:KTA852009 LCG852006:LCW852009 LMC852006:LMS852009 LVY852006:LWO852009 MFU852006:MGK852009 MPQ852006:MQG852009 MZM852006:NAC852009 NJI852006:NJY852009 NTE852006:NTU852009 ODA852006:ODQ852009 OMW852006:ONM852009 OWS852006:OXI852009 PGO852006:PHE852009 PQK852006:PRA852009 QAG852006:QAW852009 QKC852006:QKS852009 QTY852006:QUO852009 RDU852006:REK852009 RNQ852006:ROG852009 RXM852006:RYC852009 SHI852006:SHY852009 SRE852006:SRU852009 TBA852006:TBQ852009 TKW852006:TLM852009 TUS852006:TVI852009 UEO852006:UFE852009 UOK852006:UPA852009 UYG852006:UYW852009 VIC852006:VIS852009 VRY852006:VSO852009 WBU852006:WCK852009 WLQ852006:WMG852009 WVM852006:WWC852009 JA917542:JQ917545 SW917542:TM917545 ACS917542:ADI917545 AMO917542:ANE917545 AWK917542:AXA917545 BGG917542:BGW917545 BQC917542:BQS917545 BZY917542:CAO917545 CJU917542:CKK917545 CTQ917542:CUG917545 DDM917542:DEC917545 DNI917542:DNY917545 DXE917542:DXU917545 EHA917542:EHQ917545 EQW917542:ERM917545 FAS917542:FBI917545 FKO917542:FLE917545 FUK917542:FVA917545 GEG917542:GEW917545 GOC917542:GOS917545 GXY917542:GYO917545 HHU917542:HIK917545 HRQ917542:HSG917545 IBM917542:ICC917545 ILI917542:ILY917545 IVE917542:IVU917545 JFA917542:JFQ917545 JOW917542:JPM917545 JYS917542:JZI917545 KIO917542:KJE917545 KSK917542:KTA917545 LCG917542:LCW917545 LMC917542:LMS917545 LVY917542:LWO917545 MFU917542:MGK917545 MPQ917542:MQG917545 MZM917542:NAC917545 NJI917542:NJY917545 NTE917542:NTU917545 ODA917542:ODQ917545 OMW917542:ONM917545 OWS917542:OXI917545 PGO917542:PHE917545 PQK917542:PRA917545 QAG917542:QAW917545 QKC917542:QKS917545 QTY917542:QUO917545 RDU917542:REK917545 RNQ917542:ROG917545 RXM917542:RYC917545 SHI917542:SHY917545 SRE917542:SRU917545 TBA917542:TBQ917545 TKW917542:TLM917545 TUS917542:TVI917545 UEO917542:UFE917545 UOK917542:UPA917545 UYG917542:UYW917545 VIC917542:VIS917545 VRY917542:VSO917545 WBU917542:WCK917545 WLQ917542:WMG917545 WVM917542:WWC917545 JA983078:JQ983081 SW983078:TM983081 ACS983078:ADI983081 AMO983078:ANE983081 AWK983078:AXA983081 BGG983078:BGW983081 BQC983078:BQS983081 BZY983078:CAO983081 CJU983078:CKK983081 CTQ983078:CUG983081 DDM983078:DEC983081 DNI983078:DNY983081 DXE983078:DXU983081 EHA983078:EHQ983081 EQW983078:ERM983081 FAS983078:FBI983081 FKO983078:FLE983081 FUK983078:FVA983081 GEG983078:GEW983081 GOC983078:GOS983081 GXY983078:GYO983081 HHU983078:HIK983081 HRQ983078:HSG983081 IBM983078:ICC983081 ILI983078:ILY983081 IVE983078:IVU983081 JFA983078:JFQ983081 JOW983078:JPM983081 JYS983078:JZI983081 KIO983078:KJE983081 KSK983078:KTA983081 LCG983078:LCW983081 LMC983078:LMS983081 LVY983078:LWO983081 MFU983078:MGK983081 MPQ983078:MQG983081 MZM983078:NAC983081 NJI983078:NJY983081 NTE983078:NTU983081 ODA983078:ODQ983081 OMW983078:ONM983081 OWS983078:OXI983081 PGO983078:PHE983081 PQK983078:PRA983081 QAG983078:QAW983081 QKC983078:QKS983081 QTY983078:QUO983081 RDU983078:REK983081 RNQ983078:ROG983081 RXM983078:RYC983081 SHI983078:SHY983081 SRE983078:SRU983081 TBA983078:TBQ983081 TKW983078:TLM983081 TUS983078:TVI983081 UEO983078:UFE983081 UOK983078:UPA983081 UYG983078:UYW983081 VIC983078:VIS983081 VRY983078:VSO983081 WBU983078:WCK983081 WLQ983078:WMG983081 WVM983078:WWC983081 WVM983074:WWC983076 JA65570:JQ65572 SW65570:TM65572 ACS65570:ADI65572 AMO65570:ANE65572 AWK65570:AXA65572 BGG65570:BGW65572 BQC65570:BQS65572 BZY65570:CAO65572 CJU65570:CKK65572 CTQ65570:CUG65572 DDM65570:DEC65572 DNI65570:DNY65572 DXE65570:DXU65572 EHA65570:EHQ65572 EQW65570:ERM65572 FAS65570:FBI65572 FKO65570:FLE65572 FUK65570:FVA65572 GEG65570:GEW65572 GOC65570:GOS65572 GXY65570:GYO65572 HHU65570:HIK65572 HRQ65570:HSG65572 IBM65570:ICC65572 ILI65570:ILY65572 IVE65570:IVU65572 JFA65570:JFQ65572 JOW65570:JPM65572 JYS65570:JZI65572 KIO65570:KJE65572 KSK65570:KTA65572 LCG65570:LCW65572 LMC65570:LMS65572 LVY65570:LWO65572 MFU65570:MGK65572 MPQ65570:MQG65572 MZM65570:NAC65572 NJI65570:NJY65572 NTE65570:NTU65572 ODA65570:ODQ65572 OMW65570:ONM65572 OWS65570:OXI65572 PGO65570:PHE65572 PQK65570:PRA65572 QAG65570:QAW65572 QKC65570:QKS65572 QTY65570:QUO65572 RDU65570:REK65572 RNQ65570:ROG65572 RXM65570:RYC65572 SHI65570:SHY65572 SRE65570:SRU65572 TBA65570:TBQ65572 TKW65570:TLM65572 TUS65570:TVI65572 UEO65570:UFE65572 UOK65570:UPA65572 UYG65570:UYW65572 VIC65570:VIS65572 VRY65570:VSO65572 WBU65570:WCK65572 WLQ65570:WMG65572 WVM65570:WWC65572 JA131106:JQ131108 SW131106:TM131108 ACS131106:ADI131108 AMO131106:ANE131108 AWK131106:AXA131108 BGG131106:BGW131108 BQC131106:BQS131108 BZY131106:CAO131108 CJU131106:CKK131108 CTQ131106:CUG131108 DDM131106:DEC131108 DNI131106:DNY131108 DXE131106:DXU131108 EHA131106:EHQ131108 EQW131106:ERM131108 FAS131106:FBI131108 FKO131106:FLE131108 FUK131106:FVA131108 GEG131106:GEW131108 GOC131106:GOS131108 GXY131106:GYO131108 HHU131106:HIK131108 HRQ131106:HSG131108 IBM131106:ICC131108 ILI131106:ILY131108 IVE131106:IVU131108 JFA131106:JFQ131108 JOW131106:JPM131108 JYS131106:JZI131108 KIO131106:KJE131108 KSK131106:KTA131108 LCG131106:LCW131108 LMC131106:LMS131108 LVY131106:LWO131108 MFU131106:MGK131108 MPQ131106:MQG131108 MZM131106:NAC131108 NJI131106:NJY131108 NTE131106:NTU131108 ODA131106:ODQ131108 OMW131106:ONM131108 OWS131106:OXI131108 PGO131106:PHE131108 PQK131106:PRA131108 QAG131106:QAW131108 QKC131106:QKS131108 QTY131106:QUO131108 RDU131106:REK131108 RNQ131106:ROG131108 RXM131106:RYC131108 SHI131106:SHY131108 SRE131106:SRU131108 TBA131106:TBQ131108 TKW131106:TLM131108 TUS131106:TVI131108 UEO131106:UFE131108 UOK131106:UPA131108 UYG131106:UYW131108 VIC131106:VIS131108 VRY131106:VSO131108 WBU131106:WCK131108 WLQ131106:WMG131108 WVM131106:WWC131108 JA196642:JQ196644 SW196642:TM196644 ACS196642:ADI196644 AMO196642:ANE196644 AWK196642:AXA196644 BGG196642:BGW196644 BQC196642:BQS196644 BZY196642:CAO196644 CJU196642:CKK196644 CTQ196642:CUG196644 DDM196642:DEC196644 DNI196642:DNY196644 DXE196642:DXU196644 EHA196642:EHQ196644 EQW196642:ERM196644 FAS196642:FBI196644 FKO196642:FLE196644 FUK196642:FVA196644 GEG196642:GEW196644 GOC196642:GOS196644 GXY196642:GYO196644 HHU196642:HIK196644 HRQ196642:HSG196644 IBM196642:ICC196644 ILI196642:ILY196644 IVE196642:IVU196644 JFA196642:JFQ196644 JOW196642:JPM196644 JYS196642:JZI196644 KIO196642:KJE196644 KSK196642:KTA196644 LCG196642:LCW196644 LMC196642:LMS196644 LVY196642:LWO196644 MFU196642:MGK196644 MPQ196642:MQG196644 MZM196642:NAC196644 NJI196642:NJY196644 NTE196642:NTU196644 ODA196642:ODQ196644 OMW196642:ONM196644 OWS196642:OXI196644 PGO196642:PHE196644 PQK196642:PRA196644 QAG196642:QAW196644 QKC196642:QKS196644 QTY196642:QUO196644 RDU196642:REK196644 RNQ196642:ROG196644 RXM196642:RYC196644 SHI196642:SHY196644 SRE196642:SRU196644 TBA196642:TBQ196644 TKW196642:TLM196644 TUS196642:TVI196644 UEO196642:UFE196644 UOK196642:UPA196644 UYG196642:UYW196644 VIC196642:VIS196644 VRY196642:VSO196644 WBU196642:WCK196644 WLQ196642:WMG196644 WVM196642:WWC196644 JA262178:JQ262180 SW262178:TM262180 ACS262178:ADI262180 AMO262178:ANE262180 AWK262178:AXA262180 BGG262178:BGW262180 BQC262178:BQS262180 BZY262178:CAO262180 CJU262178:CKK262180 CTQ262178:CUG262180 DDM262178:DEC262180 DNI262178:DNY262180 DXE262178:DXU262180 EHA262178:EHQ262180 EQW262178:ERM262180 FAS262178:FBI262180 FKO262178:FLE262180 FUK262178:FVA262180 GEG262178:GEW262180 GOC262178:GOS262180 GXY262178:GYO262180 HHU262178:HIK262180 HRQ262178:HSG262180 IBM262178:ICC262180 ILI262178:ILY262180 IVE262178:IVU262180 JFA262178:JFQ262180 JOW262178:JPM262180 JYS262178:JZI262180 KIO262178:KJE262180 KSK262178:KTA262180 LCG262178:LCW262180 LMC262178:LMS262180 LVY262178:LWO262180 MFU262178:MGK262180 MPQ262178:MQG262180 MZM262178:NAC262180 NJI262178:NJY262180 NTE262178:NTU262180 ODA262178:ODQ262180 OMW262178:ONM262180 OWS262178:OXI262180 PGO262178:PHE262180 PQK262178:PRA262180 QAG262178:QAW262180 QKC262178:QKS262180 QTY262178:QUO262180 RDU262178:REK262180 RNQ262178:ROG262180 RXM262178:RYC262180 SHI262178:SHY262180 SRE262178:SRU262180 TBA262178:TBQ262180 TKW262178:TLM262180 TUS262178:TVI262180 UEO262178:UFE262180 UOK262178:UPA262180 UYG262178:UYW262180 VIC262178:VIS262180 VRY262178:VSO262180 WBU262178:WCK262180 WLQ262178:WMG262180 WVM262178:WWC262180 JA327714:JQ327716 SW327714:TM327716 ACS327714:ADI327716 AMO327714:ANE327716 AWK327714:AXA327716 BGG327714:BGW327716 BQC327714:BQS327716 BZY327714:CAO327716 CJU327714:CKK327716 CTQ327714:CUG327716 DDM327714:DEC327716 DNI327714:DNY327716 DXE327714:DXU327716 EHA327714:EHQ327716 EQW327714:ERM327716 FAS327714:FBI327716 FKO327714:FLE327716 FUK327714:FVA327716 GEG327714:GEW327716 GOC327714:GOS327716 GXY327714:GYO327716 HHU327714:HIK327716 HRQ327714:HSG327716 IBM327714:ICC327716 ILI327714:ILY327716 IVE327714:IVU327716 JFA327714:JFQ327716 JOW327714:JPM327716 JYS327714:JZI327716 KIO327714:KJE327716 KSK327714:KTA327716 LCG327714:LCW327716 LMC327714:LMS327716 LVY327714:LWO327716 MFU327714:MGK327716 MPQ327714:MQG327716 MZM327714:NAC327716 NJI327714:NJY327716 NTE327714:NTU327716 ODA327714:ODQ327716 OMW327714:ONM327716 OWS327714:OXI327716 PGO327714:PHE327716 PQK327714:PRA327716 QAG327714:QAW327716 QKC327714:QKS327716 QTY327714:QUO327716 RDU327714:REK327716 RNQ327714:ROG327716 RXM327714:RYC327716 SHI327714:SHY327716 SRE327714:SRU327716 TBA327714:TBQ327716 TKW327714:TLM327716 TUS327714:TVI327716 UEO327714:UFE327716 UOK327714:UPA327716 UYG327714:UYW327716 VIC327714:VIS327716 VRY327714:VSO327716 WBU327714:WCK327716 WLQ327714:WMG327716 WVM327714:WWC327716 JA393250:JQ393252 SW393250:TM393252 ACS393250:ADI393252 AMO393250:ANE393252 AWK393250:AXA393252 BGG393250:BGW393252 BQC393250:BQS393252 BZY393250:CAO393252 CJU393250:CKK393252 CTQ393250:CUG393252 DDM393250:DEC393252 DNI393250:DNY393252 DXE393250:DXU393252 EHA393250:EHQ393252 EQW393250:ERM393252 FAS393250:FBI393252 FKO393250:FLE393252 FUK393250:FVA393252 GEG393250:GEW393252 GOC393250:GOS393252 GXY393250:GYO393252 HHU393250:HIK393252 HRQ393250:HSG393252 IBM393250:ICC393252 ILI393250:ILY393252 IVE393250:IVU393252 JFA393250:JFQ393252 JOW393250:JPM393252 JYS393250:JZI393252 KIO393250:KJE393252 KSK393250:KTA393252 LCG393250:LCW393252 LMC393250:LMS393252 LVY393250:LWO393252 MFU393250:MGK393252 MPQ393250:MQG393252 MZM393250:NAC393252 NJI393250:NJY393252 NTE393250:NTU393252 ODA393250:ODQ393252 OMW393250:ONM393252 OWS393250:OXI393252 PGO393250:PHE393252 PQK393250:PRA393252 QAG393250:QAW393252 QKC393250:QKS393252 QTY393250:QUO393252 RDU393250:REK393252 RNQ393250:ROG393252 RXM393250:RYC393252 SHI393250:SHY393252 SRE393250:SRU393252 TBA393250:TBQ393252 TKW393250:TLM393252 TUS393250:TVI393252 UEO393250:UFE393252 UOK393250:UPA393252 UYG393250:UYW393252 VIC393250:VIS393252 VRY393250:VSO393252 WBU393250:WCK393252 WLQ393250:WMG393252 WVM393250:WWC393252 JA458786:JQ458788 SW458786:TM458788 ACS458786:ADI458788 AMO458786:ANE458788 AWK458786:AXA458788 BGG458786:BGW458788 BQC458786:BQS458788 BZY458786:CAO458788 CJU458786:CKK458788 CTQ458786:CUG458788 DDM458786:DEC458788 DNI458786:DNY458788 DXE458786:DXU458788 EHA458786:EHQ458788 EQW458786:ERM458788 FAS458786:FBI458788 FKO458786:FLE458788 FUK458786:FVA458788 GEG458786:GEW458788 GOC458786:GOS458788 GXY458786:GYO458788 HHU458786:HIK458788 HRQ458786:HSG458788 IBM458786:ICC458788 ILI458786:ILY458788 IVE458786:IVU458788 JFA458786:JFQ458788 JOW458786:JPM458788 JYS458786:JZI458788 KIO458786:KJE458788 KSK458786:KTA458788 LCG458786:LCW458788 LMC458786:LMS458788 LVY458786:LWO458788 MFU458786:MGK458788 MPQ458786:MQG458788 MZM458786:NAC458788 NJI458786:NJY458788 NTE458786:NTU458788 ODA458786:ODQ458788 OMW458786:ONM458788 OWS458786:OXI458788 PGO458786:PHE458788 PQK458786:PRA458788 QAG458786:QAW458788 QKC458786:QKS458788 QTY458786:QUO458788 RDU458786:REK458788 RNQ458786:ROG458788 RXM458786:RYC458788 SHI458786:SHY458788 SRE458786:SRU458788 TBA458786:TBQ458788 TKW458786:TLM458788 TUS458786:TVI458788 UEO458786:UFE458788 UOK458786:UPA458788 UYG458786:UYW458788 VIC458786:VIS458788 VRY458786:VSO458788 WBU458786:WCK458788 WLQ458786:WMG458788 WVM458786:WWC458788 JA524322:JQ524324 SW524322:TM524324 ACS524322:ADI524324 AMO524322:ANE524324 AWK524322:AXA524324 BGG524322:BGW524324 BQC524322:BQS524324 BZY524322:CAO524324 CJU524322:CKK524324 CTQ524322:CUG524324 DDM524322:DEC524324 DNI524322:DNY524324 DXE524322:DXU524324 EHA524322:EHQ524324 EQW524322:ERM524324 FAS524322:FBI524324 FKO524322:FLE524324 FUK524322:FVA524324 GEG524322:GEW524324 GOC524322:GOS524324 GXY524322:GYO524324 HHU524322:HIK524324 HRQ524322:HSG524324 IBM524322:ICC524324 ILI524322:ILY524324 IVE524322:IVU524324 JFA524322:JFQ524324 JOW524322:JPM524324 JYS524322:JZI524324 KIO524322:KJE524324 KSK524322:KTA524324 LCG524322:LCW524324 LMC524322:LMS524324 LVY524322:LWO524324 MFU524322:MGK524324 MPQ524322:MQG524324 MZM524322:NAC524324 NJI524322:NJY524324 NTE524322:NTU524324 ODA524322:ODQ524324 OMW524322:ONM524324 OWS524322:OXI524324 PGO524322:PHE524324 PQK524322:PRA524324 QAG524322:QAW524324 QKC524322:QKS524324 QTY524322:QUO524324 RDU524322:REK524324 RNQ524322:ROG524324 RXM524322:RYC524324 SHI524322:SHY524324 SRE524322:SRU524324 TBA524322:TBQ524324 TKW524322:TLM524324 TUS524322:TVI524324 UEO524322:UFE524324 UOK524322:UPA524324 UYG524322:UYW524324 VIC524322:VIS524324 VRY524322:VSO524324 WBU524322:WCK524324 WLQ524322:WMG524324 WVM524322:WWC524324 JA589858:JQ589860 SW589858:TM589860 ACS589858:ADI589860 AMO589858:ANE589860 AWK589858:AXA589860 BGG589858:BGW589860 BQC589858:BQS589860 BZY589858:CAO589860 CJU589858:CKK589860 CTQ589858:CUG589860 DDM589858:DEC589860 DNI589858:DNY589860 DXE589858:DXU589860 EHA589858:EHQ589860 EQW589858:ERM589860 FAS589858:FBI589860 FKO589858:FLE589860 FUK589858:FVA589860 GEG589858:GEW589860 GOC589858:GOS589860 GXY589858:GYO589860 HHU589858:HIK589860 HRQ589858:HSG589860 IBM589858:ICC589860 ILI589858:ILY589860 IVE589858:IVU589860 JFA589858:JFQ589860 JOW589858:JPM589860 JYS589858:JZI589860 KIO589858:KJE589860 KSK589858:KTA589860 LCG589858:LCW589860 LMC589858:LMS589860 LVY589858:LWO589860 MFU589858:MGK589860 MPQ589858:MQG589860 MZM589858:NAC589860 NJI589858:NJY589860 NTE589858:NTU589860 ODA589858:ODQ589860 OMW589858:ONM589860 OWS589858:OXI589860 PGO589858:PHE589860 PQK589858:PRA589860 QAG589858:QAW589860 QKC589858:QKS589860 QTY589858:QUO589860 RDU589858:REK589860 RNQ589858:ROG589860 RXM589858:RYC589860 SHI589858:SHY589860 SRE589858:SRU589860 TBA589858:TBQ589860 TKW589858:TLM589860 TUS589858:TVI589860 UEO589858:UFE589860 UOK589858:UPA589860 UYG589858:UYW589860 VIC589858:VIS589860 VRY589858:VSO589860 WBU589858:WCK589860 WLQ589858:WMG589860 WVM589858:WWC589860 JA655394:JQ655396 SW655394:TM655396 ACS655394:ADI655396 AMO655394:ANE655396 AWK655394:AXA655396 BGG655394:BGW655396 BQC655394:BQS655396 BZY655394:CAO655396 CJU655394:CKK655396 CTQ655394:CUG655396 DDM655394:DEC655396 DNI655394:DNY655396 DXE655394:DXU655396 EHA655394:EHQ655396 EQW655394:ERM655396 FAS655394:FBI655396 FKO655394:FLE655396 FUK655394:FVA655396 GEG655394:GEW655396 GOC655394:GOS655396 GXY655394:GYO655396 HHU655394:HIK655396 HRQ655394:HSG655396 IBM655394:ICC655396 ILI655394:ILY655396 IVE655394:IVU655396 JFA655394:JFQ655396 JOW655394:JPM655396 JYS655394:JZI655396 KIO655394:KJE655396 KSK655394:KTA655396 LCG655394:LCW655396 LMC655394:LMS655396 LVY655394:LWO655396 MFU655394:MGK655396 MPQ655394:MQG655396 MZM655394:NAC655396 NJI655394:NJY655396 NTE655394:NTU655396 ODA655394:ODQ655396 OMW655394:ONM655396 OWS655394:OXI655396 PGO655394:PHE655396 PQK655394:PRA655396 QAG655394:QAW655396 QKC655394:QKS655396 QTY655394:QUO655396 RDU655394:REK655396 RNQ655394:ROG655396 RXM655394:RYC655396 SHI655394:SHY655396 SRE655394:SRU655396 TBA655394:TBQ655396 TKW655394:TLM655396 TUS655394:TVI655396 UEO655394:UFE655396 UOK655394:UPA655396 UYG655394:UYW655396 VIC655394:VIS655396 VRY655394:VSO655396 WBU655394:WCK655396 WLQ655394:WMG655396 WVM655394:WWC655396 JA720930:JQ720932 SW720930:TM720932 ACS720930:ADI720932 AMO720930:ANE720932 AWK720930:AXA720932 BGG720930:BGW720932 BQC720930:BQS720932 BZY720930:CAO720932 CJU720930:CKK720932 CTQ720930:CUG720932 DDM720930:DEC720932 DNI720930:DNY720932 DXE720930:DXU720932 EHA720930:EHQ720932 EQW720930:ERM720932 FAS720930:FBI720932 FKO720930:FLE720932 FUK720930:FVA720932 GEG720930:GEW720932 GOC720930:GOS720932 GXY720930:GYO720932 HHU720930:HIK720932 HRQ720930:HSG720932 IBM720930:ICC720932 ILI720930:ILY720932 IVE720930:IVU720932 JFA720930:JFQ720932 JOW720930:JPM720932 JYS720930:JZI720932 KIO720930:KJE720932 KSK720930:KTA720932 LCG720930:LCW720932 LMC720930:LMS720932 LVY720930:LWO720932 MFU720930:MGK720932 MPQ720930:MQG720932 MZM720930:NAC720932 NJI720930:NJY720932 NTE720930:NTU720932 ODA720930:ODQ720932 OMW720930:ONM720932 OWS720930:OXI720932 PGO720930:PHE720932 PQK720930:PRA720932 QAG720930:QAW720932 QKC720930:QKS720932 QTY720930:QUO720932 RDU720930:REK720932 RNQ720930:ROG720932 RXM720930:RYC720932 SHI720930:SHY720932 SRE720930:SRU720932 TBA720930:TBQ720932 TKW720930:TLM720932 TUS720930:TVI720932 UEO720930:UFE720932 UOK720930:UPA720932 UYG720930:UYW720932 VIC720930:VIS720932 VRY720930:VSO720932 WBU720930:WCK720932 WLQ720930:WMG720932 WVM720930:WWC720932 JA786466:JQ786468 SW786466:TM786468 ACS786466:ADI786468 AMO786466:ANE786468 AWK786466:AXA786468 BGG786466:BGW786468 BQC786466:BQS786468 BZY786466:CAO786468 CJU786466:CKK786468 CTQ786466:CUG786468 DDM786466:DEC786468 DNI786466:DNY786468 DXE786466:DXU786468 EHA786466:EHQ786468 EQW786466:ERM786468 FAS786466:FBI786468 FKO786466:FLE786468 FUK786466:FVA786468 GEG786466:GEW786468 GOC786466:GOS786468 GXY786466:GYO786468 HHU786466:HIK786468 HRQ786466:HSG786468 IBM786466:ICC786468 ILI786466:ILY786468 IVE786466:IVU786468 JFA786466:JFQ786468 JOW786466:JPM786468 JYS786466:JZI786468 KIO786466:KJE786468 KSK786466:KTA786468 LCG786466:LCW786468 LMC786466:LMS786468 LVY786466:LWO786468 MFU786466:MGK786468 MPQ786466:MQG786468 MZM786466:NAC786468 NJI786466:NJY786468 NTE786466:NTU786468 ODA786466:ODQ786468 OMW786466:ONM786468 OWS786466:OXI786468 PGO786466:PHE786468 PQK786466:PRA786468 QAG786466:QAW786468 QKC786466:QKS786468 QTY786466:QUO786468 RDU786466:REK786468 RNQ786466:ROG786468 RXM786466:RYC786468 SHI786466:SHY786468 SRE786466:SRU786468 TBA786466:TBQ786468 TKW786466:TLM786468 TUS786466:TVI786468 UEO786466:UFE786468 UOK786466:UPA786468 UYG786466:UYW786468 VIC786466:VIS786468 VRY786466:VSO786468 WBU786466:WCK786468 WLQ786466:WMG786468 WVM786466:WWC786468 JA852002:JQ852004 SW852002:TM852004 ACS852002:ADI852004 AMO852002:ANE852004 AWK852002:AXA852004 BGG852002:BGW852004 BQC852002:BQS852004 BZY852002:CAO852004 CJU852002:CKK852004 CTQ852002:CUG852004 DDM852002:DEC852004 DNI852002:DNY852004 DXE852002:DXU852004 EHA852002:EHQ852004 EQW852002:ERM852004 FAS852002:FBI852004 FKO852002:FLE852004 FUK852002:FVA852004 GEG852002:GEW852004 GOC852002:GOS852004 GXY852002:GYO852004 HHU852002:HIK852004 HRQ852002:HSG852004 IBM852002:ICC852004 ILI852002:ILY852004 IVE852002:IVU852004 JFA852002:JFQ852004 JOW852002:JPM852004 JYS852002:JZI852004 KIO852002:KJE852004 KSK852002:KTA852004 LCG852002:LCW852004 LMC852002:LMS852004 LVY852002:LWO852004 MFU852002:MGK852004 MPQ852002:MQG852004 MZM852002:NAC852004 NJI852002:NJY852004 NTE852002:NTU852004 ODA852002:ODQ852004 OMW852002:ONM852004 OWS852002:OXI852004 PGO852002:PHE852004 PQK852002:PRA852004 QAG852002:QAW852004 QKC852002:QKS852004 QTY852002:QUO852004 RDU852002:REK852004 RNQ852002:ROG852004 RXM852002:RYC852004 SHI852002:SHY852004 SRE852002:SRU852004 TBA852002:TBQ852004 TKW852002:TLM852004 TUS852002:TVI852004 UEO852002:UFE852004 UOK852002:UPA852004 UYG852002:UYW852004 VIC852002:VIS852004 VRY852002:VSO852004 WBU852002:WCK852004 WLQ852002:WMG852004 WVM852002:WWC852004 JA917538:JQ917540 SW917538:TM917540 ACS917538:ADI917540 AMO917538:ANE917540 AWK917538:AXA917540 BGG917538:BGW917540 BQC917538:BQS917540 BZY917538:CAO917540 CJU917538:CKK917540 CTQ917538:CUG917540 DDM917538:DEC917540 DNI917538:DNY917540 DXE917538:DXU917540 EHA917538:EHQ917540 EQW917538:ERM917540 FAS917538:FBI917540 FKO917538:FLE917540 FUK917538:FVA917540 GEG917538:GEW917540 GOC917538:GOS917540 GXY917538:GYO917540 HHU917538:HIK917540 HRQ917538:HSG917540 IBM917538:ICC917540 ILI917538:ILY917540 IVE917538:IVU917540 JFA917538:JFQ917540 JOW917538:JPM917540 JYS917538:JZI917540 KIO917538:KJE917540 KSK917538:KTA917540 LCG917538:LCW917540 LMC917538:LMS917540 LVY917538:LWO917540 MFU917538:MGK917540 MPQ917538:MQG917540 MZM917538:NAC917540 NJI917538:NJY917540 NTE917538:NTU917540 ODA917538:ODQ917540 OMW917538:ONM917540 OWS917538:OXI917540 PGO917538:PHE917540 PQK917538:PRA917540 QAG917538:QAW917540 QKC917538:QKS917540 QTY917538:QUO917540 RDU917538:REK917540 RNQ917538:ROG917540 RXM917538:RYC917540 SHI917538:SHY917540 SRE917538:SRU917540 TBA917538:TBQ917540 TKW917538:TLM917540 TUS917538:TVI917540 UEO917538:UFE917540 UOK917538:UPA917540 UYG917538:UYW917540 VIC917538:VIS917540 VRY917538:VSO917540 WBU917538:WCK917540 WLQ917538:WMG917540 WVM917538:WWC917540 JA983074:JQ983076 SW983074:TM983076 ACS983074:ADI983076 AMO983074:ANE983076 AWK983074:AXA983076 BGG983074:BGW983076 BQC983074:BQS983076 BZY983074:CAO983076 CJU983074:CKK983076 CTQ983074:CUG983076 DDM983074:DEC983076 DNI983074:DNY983076 DXE983074:DXU983076 EHA983074:EHQ983076 EQW983074:ERM983076 FAS983074:FBI983076 FKO983074:FLE983076 FUK983074:FVA983076 GEG983074:GEW983076 GOC983074:GOS983076 GXY983074:GYO983076 HHU983074:HIK983076 HRQ983074:HSG983076 IBM983074:ICC983076 ILI983074:ILY983076 IVE983074:IVU983076 JFA983074:JFQ983076 JOW983074:JPM983076 JYS983074:JZI983076 KIO983074:KJE983076 KSK983074:KTA983076 LCG983074:LCW983076 LMC983074:LMS983076 LVY983074:LWO983076 MFU983074:MGK983076 MPQ983074:MQG983076 MZM983074:NAC983076 NJI983074:NJY983076 NTE983074:NTU983076 ODA983074:ODQ983076 OMW983074:ONM983076 OWS983074:OXI983076 PGO983074:PHE983076 PQK983074:PRA983076 QAG983074:QAW983076 QKC983074:QKS983076 QTY983074:QUO983076 RDU983074:REK983076 RNQ983074:ROG983076 RXM983074:RYC983076 SHI983074:SHY983076 SRE983074:SRU983076 TBA983074:TBQ983076 TKW983074:TLM983076 TUS983074:TVI983076 UEO983074:UFE983076 UOK983074:UPA983076 UYG983074:UYW983076 VIC983074:VIS983076 VRY983074:VSO983076 WBU983074:WCK983076 WLQ983074:WMG983076 SW26:TM28 JA26:JQ28 WVM26:WWC28 WLQ26:WMG28 WBU26:WCK28 VRY26:VSO28 VIC26:VIS28 UYG26:UYW28 UOK26:UPA28 UEO26:UFE28 TUS26:TVI28 TKW26:TLM28 TBA26:TBQ28 SRE26:SRU28 SHI26:SHY28 RXM26:RYC28 RNQ26:ROG28 RDU26:REK28 QTY26:QUO28 QKC26:QKS28 QAG26:QAW28 PQK26:PRA28 PGO26:PHE28 OWS26:OXI28 OMW26:ONM28 ODA26:ODQ28 NTE26:NTU28 NJI26:NJY28 MZM26:NAC28 MPQ26:MQG28 MFU26:MGK28 LVY26:LWO28 LMC26:LMS28 LCG26:LCW28 KSK26:KTA28 KIO26:KJE28 JYS26:JZI28 JOW26:JPM28 JFA26:JFQ28 IVE26:IVU28 ILI26:ILY28 IBM26:ICC28 HRQ26:HSG28 HHU26:HIK28 GXY26:GYO28 GOC26:GOS28 GEG26:GEW28 FUK26:FVA28 FKO26:FLE28 FAS26:FBI28 EQW26:ERM28 EHA26:EHQ28 DXE26:DXU28 DNI26:DNY28 DDM26:DEC28 CTQ26:CUG28 CJU26:CKK28 BZY26:CAO28 BQC26:BQS28 BGG26:BGW28 AWK26:AXA28 AMO26:ANE28 ACS26:ADI28 L26:Z28 L65574:AB65577 L131110:AB131113 L196646:AB196649 L262182:AB262185 L327718:AB327721 L393254:AB393257 L458790:AB458793 L524326:AB524329 L589862:AB589865 L655398:AB655401 L720934:AB720937 L786470:AB786473 L852006:AB852009 L917542:AB917545 L983078:AB983081 L65570:AB65572 L131106:AB131108 L196642:AB196644 L262178:AB262180 L327714:AB327716 L393250:AB393252 L458786:AB458788 L524322:AB524324 L589858:AB589860 L655394:AB655396 L720930:AB720932 L786466:AB786468 L852002:AB852004 L917538:AB917540 L983074:AB983076 AA27:AB28 AA26 JH38:JX40 TD38:TT40 ACZ38:ADP40 AMV38:ANL40 AWR38:AXH40 BGN38:BHD40 BQJ38:BQZ40 CAF38:CAV40 CKB38:CKR40 CTX38:CUN40 DDT38:DEJ40 DNP38:DOF40 DXL38:DYB40 EHH38:EHX40 ERD38:ERT40 FAZ38:FBP40 FKV38:FLL40 FUR38:FVH40 GEN38:GFD40 GOJ38:GOZ40 GYF38:GYV40 HIB38:HIR40 HRX38:HSN40 IBT38:ICJ40 ILP38:IMF40 IVL38:IWB40 JFH38:JFX40 JPD38:JPT40 JYZ38:JZP40 KIV38:KJL40 KSR38:KTH40 LCN38:LDD40 LMJ38:LMZ40 LWF38:LWV40 MGB38:MGR40 MPX38:MQN40 MZT38:NAJ40 NJP38:NKF40 NTL38:NUB40 ODH38:ODX40 OND38:ONT40 OWZ38:OXP40 PGV38:PHL40 PQR38:PRH40 QAN38:QBD40 QKJ38:QKZ40 QUF38:QUV40 REB38:RER40 RNX38:RON40 RXT38:RYJ40 SHP38:SIF40 SRL38:SSB40 TBH38:TBX40 TLD38:TLT40 TUZ38:TVP40 UEV38:UFL40 UOR38:UPH40 UYN38:UZD40 VIJ38:VIZ40 VSF38:VSV40 WCB38:WCR40 WLX38:WMN40 WVT38:WWJ40"/>
    <dataValidation type="list" allowBlank="1" showInputMessage="1" showErrorMessage="1" errorTitle="Ошибка" error="Выберите значение из списка" sqref="WVP983070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O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O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O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O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O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O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O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O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O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O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O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O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O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O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O23 WVW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O35">
      <formula1>kind_of_cons</formula1>
    </dataValidation>
    <dataValidation type="textLength" operator="lessThanOrEqual" allowBlank="1" showInputMessage="1" showErrorMessage="1" errorTitle="Ошибка" error="Допускается ввод не более 900 символов!" sqref="WWC983065:WWC983071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61:AB65567 JQ65561:JQ65567 TM65561:TM65567 ADI65561:ADI65567 ANE65561:ANE65567 AXA65561:AXA65567 BGW65561:BGW65567 BQS65561:BQS65567 CAO65561:CAO65567 CKK65561:CKK65567 CUG65561:CUG65567 DEC65561:DEC65567 DNY65561:DNY65567 DXU65561:DXU65567 EHQ65561:EHQ65567 ERM65561:ERM65567 FBI65561:FBI65567 FLE65561:FLE65567 FVA65561:FVA65567 GEW65561:GEW65567 GOS65561:GOS65567 GYO65561:GYO65567 HIK65561:HIK65567 HSG65561:HSG65567 ICC65561:ICC65567 ILY65561:ILY65567 IVU65561:IVU65567 JFQ65561:JFQ65567 JPM65561:JPM65567 JZI65561:JZI65567 KJE65561:KJE65567 KTA65561:KTA65567 LCW65561:LCW65567 LMS65561:LMS65567 LWO65561:LWO65567 MGK65561:MGK65567 MQG65561:MQG65567 NAC65561:NAC65567 NJY65561:NJY65567 NTU65561:NTU65567 ODQ65561:ODQ65567 ONM65561:ONM65567 OXI65561:OXI65567 PHE65561:PHE65567 PRA65561:PRA65567 QAW65561:QAW65567 QKS65561:QKS65567 QUO65561:QUO65567 REK65561:REK65567 ROG65561:ROG65567 RYC65561:RYC65567 SHY65561:SHY65567 SRU65561:SRU65567 TBQ65561:TBQ65567 TLM65561:TLM65567 TVI65561:TVI65567 UFE65561:UFE65567 UPA65561:UPA65567 UYW65561:UYW65567 VIS65561:VIS65567 VSO65561:VSO65567 WCK65561:WCK65567 WMG65561:WMG65567 WWC65561:WWC65567 AB131097:AB131103 JQ131097:JQ131103 TM131097:TM131103 ADI131097:ADI131103 ANE131097:ANE131103 AXA131097:AXA131103 BGW131097:BGW131103 BQS131097:BQS131103 CAO131097:CAO131103 CKK131097:CKK131103 CUG131097:CUG131103 DEC131097:DEC131103 DNY131097:DNY131103 DXU131097:DXU131103 EHQ131097:EHQ131103 ERM131097:ERM131103 FBI131097:FBI131103 FLE131097:FLE131103 FVA131097:FVA131103 GEW131097:GEW131103 GOS131097:GOS131103 GYO131097:GYO131103 HIK131097:HIK131103 HSG131097:HSG131103 ICC131097:ICC131103 ILY131097:ILY131103 IVU131097:IVU131103 JFQ131097:JFQ131103 JPM131097:JPM131103 JZI131097:JZI131103 KJE131097:KJE131103 KTA131097:KTA131103 LCW131097:LCW131103 LMS131097:LMS131103 LWO131097:LWO131103 MGK131097:MGK131103 MQG131097:MQG131103 NAC131097:NAC131103 NJY131097:NJY131103 NTU131097:NTU131103 ODQ131097:ODQ131103 ONM131097:ONM131103 OXI131097:OXI131103 PHE131097:PHE131103 PRA131097:PRA131103 QAW131097:QAW131103 QKS131097:QKS131103 QUO131097:QUO131103 REK131097:REK131103 ROG131097:ROG131103 RYC131097:RYC131103 SHY131097:SHY131103 SRU131097:SRU131103 TBQ131097:TBQ131103 TLM131097:TLM131103 TVI131097:TVI131103 UFE131097:UFE131103 UPA131097:UPA131103 UYW131097:UYW131103 VIS131097:VIS131103 VSO131097:VSO131103 WCK131097:WCK131103 WMG131097:WMG131103 WWC131097:WWC131103 AB196633:AB196639 JQ196633:JQ196639 TM196633:TM196639 ADI196633:ADI196639 ANE196633:ANE196639 AXA196633:AXA196639 BGW196633:BGW196639 BQS196633:BQS196639 CAO196633:CAO196639 CKK196633:CKK196639 CUG196633:CUG196639 DEC196633:DEC196639 DNY196633:DNY196639 DXU196633:DXU196639 EHQ196633:EHQ196639 ERM196633:ERM196639 FBI196633:FBI196639 FLE196633:FLE196639 FVA196633:FVA196639 GEW196633:GEW196639 GOS196633:GOS196639 GYO196633:GYO196639 HIK196633:HIK196639 HSG196633:HSG196639 ICC196633:ICC196639 ILY196633:ILY196639 IVU196633:IVU196639 JFQ196633:JFQ196639 JPM196633:JPM196639 JZI196633:JZI196639 KJE196633:KJE196639 KTA196633:KTA196639 LCW196633:LCW196639 LMS196633:LMS196639 LWO196633:LWO196639 MGK196633:MGK196639 MQG196633:MQG196639 NAC196633:NAC196639 NJY196633:NJY196639 NTU196633:NTU196639 ODQ196633:ODQ196639 ONM196633:ONM196639 OXI196633:OXI196639 PHE196633:PHE196639 PRA196633:PRA196639 QAW196633:QAW196639 QKS196633:QKS196639 QUO196633:QUO196639 REK196633:REK196639 ROG196633:ROG196639 RYC196633:RYC196639 SHY196633:SHY196639 SRU196633:SRU196639 TBQ196633:TBQ196639 TLM196633:TLM196639 TVI196633:TVI196639 UFE196633:UFE196639 UPA196633:UPA196639 UYW196633:UYW196639 VIS196633:VIS196639 VSO196633:VSO196639 WCK196633:WCK196639 WMG196633:WMG196639 WWC196633:WWC196639 AB262169:AB262175 JQ262169:JQ262175 TM262169:TM262175 ADI262169:ADI262175 ANE262169:ANE262175 AXA262169:AXA262175 BGW262169:BGW262175 BQS262169:BQS262175 CAO262169:CAO262175 CKK262169:CKK262175 CUG262169:CUG262175 DEC262169:DEC262175 DNY262169:DNY262175 DXU262169:DXU262175 EHQ262169:EHQ262175 ERM262169:ERM262175 FBI262169:FBI262175 FLE262169:FLE262175 FVA262169:FVA262175 GEW262169:GEW262175 GOS262169:GOS262175 GYO262169:GYO262175 HIK262169:HIK262175 HSG262169:HSG262175 ICC262169:ICC262175 ILY262169:ILY262175 IVU262169:IVU262175 JFQ262169:JFQ262175 JPM262169:JPM262175 JZI262169:JZI262175 KJE262169:KJE262175 KTA262169:KTA262175 LCW262169:LCW262175 LMS262169:LMS262175 LWO262169:LWO262175 MGK262169:MGK262175 MQG262169:MQG262175 NAC262169:NAC262175 NJY262169:NJY262175 NTU262169:NTU262175 ODQ262169:ODQ262175 ONM262169:ONM262175 OXI262169:OXI262175 PHE262169:PHE262175 PRA262169:PRA262175 QAW262169:QAW262175 QKS262169:QKS262175 QUO262169:QUO262175 REK262169:REK262175 ROG262169:ROG262175 RYC262169:RYC262175 SHY262169:SHY262175 SRU262169:SRU262175 TBQ262169:TBQ262175 TLM262169:TLM262175 TVI262169:TVI262175 UFE262169:UFE262175 UPA262169:UPA262175 UYW262169:UYW262175 VIS262169:VIS262175 VSO262169:VSO262175 WCK262169:WCK262175 WMG262169:WMG262175 WWC262169:WWC262175 AB327705:AB327711 JQ327705:JQ327711 TM327705:TM327711 ADI327705:ADI327711 ANE327705:ANE327711 AXA327705:AXA327711 BGW327705:BGW327711 BQS327705:BQS327711 CAO327705:CAO327711 CKK327705:CKK327711 CUG327705:CUG327711 DEC327705:DEC327711 DNY327705:DNY327711 DXU327705:DXU327711 EHQ327705:EHQ327711 ERM327705:ERM327711 FBI327705:FBI327711 FLE327705:FLE327711 FVA327705:FVA327711 GEW327705:GEW327711 GOS327705:GOS327711 GYO327705:GYO327711 HIK327705:HIK327711 HSG327705:HSG327711 ICC327705:ICC327711 ILY327705:ILY327711 IVU327705:IVU327711 JFQ327705:JFQ327711 JPM327705:JPM327711 JZI327705:JZI327711 KJE327705:KJE327711 KTA327705:KTA327711 LCW327705:LCW327711 LMS327705:LMS327711 LWO327705:LWO327711 MGK327705:MGK327711 MQG327705:MQG327711 NAC327705:NAC327711 NJY327705:NJY327711 NTU327705:NTU327711 ODQ327705:ODQ327711 ONM327705:ONM327711 OXI327705:OXI327711 PHE327705:PHE327711 PRA327705:PRA327711 QAW327705:QAW327711 QKS327705:QKS327711 QUO327705:QUO327711 REK327705:REK327711 ROG327705:ROG327711 RYC327705:RYC327711 SHY327705:SHY327711 SRU327705:SRU327711 TBQ327705:TBQ327711 TLM327705:TLM327711 TVI327705:TVI327711 UFE327705:UFE327711 UPA327705:UPA327711 UYW327705:UYW327711 VIS327705:VIS327711 VSO327705:VSO327711 WCK327705:WCK327711 WMG327705:WMG327711 WWC327705:WWC327711 AB393241:AB393247 JQ393241:JQ393247 TM393241:TM393247 ADI393241:ADI393247 ANE393241:ANE393247 AXA393241:AXA393247 BGW393241:BGW393247 BQS393241:BQS393247 CAO393241:CAO393247 CKK393241:CKK393247 CUG393241:CUG393247 DEC393241:DEC393247 DNY393241:DNY393247 DXU393241:DXU393247 EHQ393241:EHQ393247 ERM393241:ERM393247 FBI393241:FBI393247 FLE393241:FLE393247 FVA393241:FVA393247 GEW393241:GEW393247 GOS393241:GOS393247 GYO393241:GYO393247 HIK393241:HIK393247 HSG393241:HSG393247 ICC393241:ICC393247 ILY393241:ILY393247 IVU393241:IVU393247 JFQ393241:JFQ393247 JPM393241:JPM393247 JZI393241:JZI393247 KJE393241:KJE393247 KTA393241:KTA393247 LCW393241:LCW393247 LMS393241:LMS393247 LWO393241:LWO393247 MGK393241:MGK393247 MQG393241:MQG393247 NAC393241:NAC393247 NJY393241:NJY393247 NTU393241:NTU393247 ODQ393241:ODQ393247 ONM393241:ONM393247 OXI393241:OXI393247 PHE393241:PHE393247 PRA393241:PRA393247 QAW393241:QAW393247 QKS393241:QKS393247 QUO393241:QUO393247 REK393241:REK393247 ROG393241:ROG393247 RYC393241:RYC393247 SHY393241:SHY393247 SRU393241:SRU393247 TBQ393241:TBQ393247 TLM393241:TLM393247 TVI393241:TVI393247 UFE393241:UFE393247 UPA393241:UPA393247 UYW393241:UYW393247 VIS393241:VIS393247 VSO393241:VSO393247 WCK393241:WCK393247 WMG393241:WMG393247 WWC393241:WWC393247 AB458777:AB458783 JQ458777:JQ458783 TM458777:TM458783 ADI458777:ADI458783 ANE458777:ANE458783 AXA458777:AXA458783 BGW458777:BGW458783 BQS458777:BQS458783 CAO458777:CAO458783 CKK458777:CKK458783 CUG458777:CUG458783 DEC458777:DEC458783 DNY458777:DNY458783 DXU458777:DXU458783 EHQ458777:EHQ458783 ERM458777:ERM458783 FBI458777:FBI458783 FLE458777:FLE458783 FVA458777:FVA458783 GEW458777:GEW458783 GOS458777:GOS458783 GYO458777:GYO458783 HIK458777:HIK458783 HSG458777:HSG458783 ICC458777:ICC458783 ILY458777:ILY458783 IVU458777:IVU458783 JFQ458777:JFQ458783 JPM458777:JPM458783 JZI458777:JZI458783 KJE458777:KJE458783 KTA458777:KTA458783 LCW458777:LCW458783 LMS458777:LMS458783 LWO458777:LWO458783 MGK458777:MGK458783 MQG458777:MQG458783 NAC458777:NAC458783 NJY458777:NJY458783 NTU458777:NTU458783 ODQ458777:ODQ458783 ONM458777:ONM458783 OXI458777:OXI458783 PHE458777:PHE458783 PRA458777:PRA458783 QAW458777:QAW458783 QKS458777:QKS458783 QUO458777:QUO458783 REK458777:REK458783 ROG458777:ROG458783 RYC458777:RYC458783 SHY458777:SHY458783 SRU458777:SRU458783 TBQ458777:TBQ458783 TLM458777:TLM458783 TVI458777:TVI458783 UFE458777:UFE458783 UPA458777:UPA458783 UYW458777:UYW458783 VIS458777:VIS458783 VSO458777:VSO458783 WCK458777:WCK458783 WMG458777:WMG458783 WWC458777:WWC458783 AB524313:AB524319 JQ524313:JQ524319 TM524313:TM524319 ADI524313:ADI524319 ANE524313:ANE524319 AXA524313:AXA524319 BGW524313:BGW524319 BQS524313:BQS524319 CAO524313:CAO524319 CKK524313:CKK524319 CUG524313:CUG524319 DEC524313:DEC524319 DNY524313:DNY524319 DXU524313:DXU524319 EHQ524313:EHQ524319 ERM524313:ERM524319 FBI524313:FBI524319 FLE524313:FLE524319 FVA524313:FVA524319 GEW524313:GEW524319 GOS524313:GOS524319 GYO524313:GYO524319 HIK524313:HIK524319 HSG524313:HSG524319 ICC524313:ICC524319 ILY524313:ILY524319 IVU524313:IVU524319 JFQ524313:JFQ524319 JPM524313:JPM524319 JZI524313:JZI524319 KJE524313:KJE524319 KTA524313:KTA524319 LCW524313:LCW524319 LMS524313:LMS524319 LWO524313:LWO524319 MGK524313:MGK524319 MQG524313:MQG524319 NAC524313:NAC524319 NJY524313:NJY524319 NTU524313:NTU524319 ODQ524313:ODQ524319 ONM524313:ONM524319 OXI524313:OXI524319 PHE524313:PHE524319 PRA524313:PRA524319 QAW524313:QAW524319 QKS524313:QKS524319 QUO524313:QUO524319 REK524313:REK524319 ROG524313:ROG524319 RYC524313:RYC524319 SHY524313:SHY524319 SRU524313:SRU524319 TBQ524313:TBQ524319 TLM524313:TLM524319 TVI524313:TVI524319 UFE524313:UFE524319 UPA524313:UPA524319 UYW524313:UYW524319 VIS524313:VIS524319 VSO524313:VSO524319 WCK524313:WCK524319 WMG524313:WMG524319 WWC524313:WWC524319 AB589849:AB589855 JQ589849:JQ589855 TM589849:TM589855 ADI589849:ADI589855 ANE589849:ANE589855 AXA589849:AXA589855 BGW589849:BGW589855 BQS589849:BQS589855 CAO589849:CAO589855 CKK589849:CKK589855 CUG589849:CUG589855 DEC589849:DEC589855 DNY589849:DNY589855 DXU589849:DXU589855 EHQ589849:EHQ589855 ERM589849:ERM589855 FBI589849:FBI589855 FLE589849:FLE589855 FVA589849:FVA589855 GEW589849:GEW589855 GOS589849:GOS589855 GYO589849:GYO589855 HIK589849:HIK589855 HSG589849:HSG589855 ICC589849:ICC589855 ILY589849:ILY589855 IVU589849:IVU589855 JFQ589849:JFQ589855 JPM589849:JPM589855 JZI589849:JZI589855 KJE589849:KJE589855 KTA589849:KTA589855 LCW589849:LCW589855 LMS589849:LMS589855 LWO589849:LWO589855 MGK589849:MGK589855 MQG589849:MQG589855 NAC589849:NAC589855 NJY589849:NJY589855 NTU589849:NTU589855 ODQ589849:ODQ589855 ONM589849:ONM589855 OXI589849:OXI589855 PHE589849:PHE589855 PRA589849:PRA589855 QAW589849:QAW589855 QKS589849:QKS589855 QUO589849:QUO589855 REK589849:REK589855 ROG589849:ROG589855 RYC589849:RYC589855 SHY589849:SHY589855 SRU589849:SRU589855 TBQ589849:TBQ589855 TLM589849:TLM589855 TVI589849:TVI589855 UFE589849:UFE589855 UPA589849:UPA589855 UYW589849:UYW589855 VIS589849:VIS589855 VSO589849:VSO589855 WCK589849:WCK589855 WMG589849:WMG589855 WWC589849:WWC589855 AB655385:AB655391 JQ655385:JQ655391 TM655385:TM655391 ADI655385:ADI655391 ANE655385:ANE655391 AXA655385:AXA655391 BGW655385:BGW655391 BQS655385:BQS655391 CAO655385:CAO655391 CKK655385:CKK655391 CUG655385:CUG655391 DEC655385:DEC655391 DNY655385:DNY655391 DXU655385:DXU655391 EHQ655385:EHQ655391 ERM655385:ERM655391 FBI655385:FBI655391 FLE655385:FLE655391 FVA655385:FVA655391 GEW655385:GEW655391 GOS655385:GOS655391 GYO655385:GYO655391 HIK655385:HIK655391 HSG655385:HSG655391 ICC655385:ICC655391 ILY655385:ILY655391 IVU655385:IVU655391 JFQ655385:JFQ655391 JPM655385:JPM655391 JZI655385:JZI655391 KJE655385:KJE655391 KTA655385:KTA655391 LCW655385:LCW655391 LMS655385:LMS655391 LWO655385:LWO655391 MGK655385:MGK655391 MQG655385:MQG655391 NAC655385:NAC655391 NJY655385:NJY655391 NTU655385:NTU655391 ODQ655385:ODQ655391 ONM655385:ONM655391 OXI655385:OXI655391 PHE655385:PHE655391 PRA655385:PRA655391 QAW655385:QAW655391 QKS655385:QKS655391 QUO655385:QUO655391 REK655385:REK655391 ROG655385:ROG655391 RYC655385:RYC655391 SHY655385:SHY655391 SRU655385:SRU655391 TBQ655385:TBQ655391 TLM655385:TLM655391 TVI655385:TVI655391 UFE655385:UFE655391 UPA655385:UPA655391 UYW655385:UYW655391 VIS655385:VIS655391 VSO655385:VSO655391 WCK655385:WCK655391 WMG655385:WMG655391 WWC655385:WWC655391 AB720921:AB720927 JQ720921:JQ720927 TM720921:TM720927 ADI720921:ADI720927 ANE720921:ANE720927 AXA720921:AXA720927 BGW720921:BGW720927 BQS720921:BQS720927 CAO720921:CAO720927 CKK720921:CKK720927 CUG720921:CUG720927 DEC720921:DEC720927 DNY720921:DNY720927 DXU720921:DXU720927 EHQ720921:EHQ720927 ERM720921:ERM720927 FBI720921:FBI720927 FLE720921:FLE720927 FVA720921:FVA720927 GEW720921:GEW720927 GOS720921:GOS720927 GYO720921:GYO720927 HIK720921:HIK720927 HSG720921:HSG720927 ICC720921:ICC720927 ILY720921:ILY720927 IVU720921:IVU720927 JFQ720921:JFQ720927 JPM720921:JPM720927 JZI720921:JZI720927 KJE720921:KJE720927 KTA720921:KTA720927 LCW720921:LCW720927 LMS720921:LMS720927 LWO720921:LWO720927 MGK720921:MGK720927 MQG720921:MQG720927 NAC720921:NAC720927 NJY720921:NJY720927 NTU720921:NTU720927 ODQ720921:ODQ720927 ONM720921:ONM720927 OXI720921:OXI720927 PHE720921:PHE720927 PRA720921:PRA720927 QAW720921:QAW720927 QKS720921:QKS720927 QUO720921:QUO720927 REK720921:REK720927 ROG720921:ROG720927 RYC720921:RYC720927 SHY720921:SHY720927 SRU720921:SRU720927 TBQ720921:TBQ720927 TLM720921:TLM720927 TVI720921:TVI720927 UFE720921:UFE720927 UPA720921:UPA720927 UYW720921:UYW720927 VIS720921:VIS720927 VSO720921:VSO720927 WCK720921:WCK720927 WMG720921:WMG720927 WWC720921:WWC720927 AB786457:AB786463 JQ786457:JQ786463 TM786457:TM786463 ADI786457:ADI786463 ANE786457:ANE786463 AXA786457:AXA786463 BGW786457:BGW786463 BQS786457:BQS786463 CAO786457:CAO786463 CKK786457:CKK786463 CUG786457:CUG786463 DEC786457:DEC786463 DNY786457:DNY786463 DXU786457:DXU786463 EHQ786457:EHQ786463 ERM786457:ERM786463 FBI786457:FBI786463 FLE786457:FLE786463 FVA786457:FVA786463 GEW786457:GEW786463 GOS786457:GOS786463 GYO786457:GYO786463 HIK786457:HIK786463 HSG786457:HSG786463 ICC786457:ICC786463 ILY786457:ILY786463 IVU786457:IVU786463 JFQ786457:JFQ786463 JPM786457:JPM786463 JZI786457:JZI786463 KJE786457:KJE786463 KTA786457:KTA786463 LCW786457:LCW786463 LMS786457:LMS786463 LWO786457:LWO786463 MGK786457:MGK786463 MQG786457:MQG786463 NAC786457:NAC786463 NJY786457:NJY786463 NTU786457:NTU786463 ODQ786457:ODQ786463 ONM786457:ONM786463 OXI786457:OXI786463 PHE786457:PHE786463 PRA786457:PRA786463 QAW786457:QAW786463 QKS786457:QKS786463 QUO786457:QUO786463 REK786457:REK786463 ROG786457:ROG786463 RYC786457:RYC786463 SHY786457:SHY786463 SRU786457:SRU786463 TBQ786457:TBQ786463 TLM786457:TLM786463 TVI786457:TVI786463 UFE786457:UFE786463 UPA786457:UPA786463 UYW786457:UYW786463 VIS786457:VIS786463 VSO786457:VSO786463 WCK786457:WCK786463 WMG786457:WMG786463 WWC786457:WWC786463 AB851993:AB851999 JQ851993:JQ851999 TM851993:TM851999 ADI851993:ADI851999 ANE851993:ANE851999 AXA851993:AXA851999 BGW851993:BGW851999 BQS851993:BQS851999 CAO851993:CAO851999 CKK851993:CKK851999 CUG851993:CUG851999 DEC851993:DEC851999 DNY851993:DNY851999 DXU851993:DXU851999 EHQ851993:EHQ851999 ERM851993:ERM851999 FBI851993:FBI851999 FLE851993:FLE851999 FVA851993:FVA851999 GEW851993:GEW851999 GOS851993:GOS851999 GYO851993:GYO851999 HIK851993:HIK851999 HSG851993:HSG851999 ICC851993:ICC851999 ILY851993:ILY851999 IVU851993:IVU851999 JFQ851993:JFQ851999 JPM851993:JPM851999 JZI851993:JZI851999 KJE851993:KJE851999 KTA851993:KTA851999 LCW851993:LCW851999 LMS851993:LMS851999 LWO851993:LWO851999 MGK851993:MGK851999 MQG851993:MQG851999 NAC851993:NAC851999 NJY851993:NJY851999 NTU851993:NTU851999 ODQ851993:ODQ851999 ONM851993:ONM851999 OXI851993:OXI851999 PHE851993:PHE851999 PRA851993:PRA851999 QAW851993:QAW851999 QKS851993:QKS851999 QUO851993:QUO851999 REK851993:REK851999 ROG851993:ROG851999 RYC851993:RYC851999 SHY851993:SHY851999 SRU851993:SRU851999 TBQ851993:TBQ851999 TLM851993:TLM851999 TVI851993:TVI851999 UFE851993:UFE851999 UPA851993:UPA851999 UYW851993:UYW851999 VIS851993:VIS851999 VSO851993:VSO851999 WCK851993:WCK851999 WMG851993:WMG851999 WWC851993:WWC851999 AB917529:AB917535 JQ917529:JQ917535 TM917529:TM917535 ADI917529:ADI917535 ANE917529:ANE917535 AXA917529:AXA917535 BGW917529:BGW917535 BQS917529:BQS917535 CAO917529:CAO917535 CKK917529:CKK917535 CUG917529:CUG917535 DEC917529:DEC917535 DNY917529:DNY917535 DXU917529:DXU917535 EHQ917529:EHQ917535 ERM917529:ERM917535 FBI917529:FBI917535 FLE917529:FLE917535 FVA917529:FVA917535 GEW917529:GEW917535 GOS917529:GOS917535 GYO917529:GYO917535 HIK917529:HIK917535 HSG917529:HSG917535 ICC917529:ICC917535 ILY917529:ILY917535 IVU917529:IVU917535 JFQ917529:JFQ917535 JPM917529:JPM917535 JZI917529:JZI917535 KJE917529:KJE917535 KTA917529:KTA917535 LCW917529:LCW917535 LMS917529:LMS917535 LWO917529:LWO917535 MGK917529:MGK917535 MQG917529:MQG917535 NAC917529:NAC917535 NJY917529:NJY917535 NTU917529:NTU917535 ODQ917529:ODQ917535 ONM917529:ONM917535 OXI917529:OXI917535 PHE917529:PHE917535 PRA917529:PRA917535 QAW917529:QAW917535 QKS917529:QKS917535 QUO917529:QUO917535 REK917529:REK917535 ROG917529:ROG917535 RYC917529:RYC917535 SHY917529:SHY917535 SRU917529:SRU917535 TBQ917529:TBQ917535 TLM917529:TLM917535 TVI917529:TVI917535 UFE917529:UFE917535 UPA917529:UPA917535 UYW917529:UYW917535 VIS917529:VIS917535 VSO917529:VSO917535 WCK917529:WCK917535 WMG917529:WMG917535 WWC917529:WWC917535 AB983065:AB983071 JQ983065:JQ983071 TM983065:TM983071 ADI983065:ADI983071 ANE983065:ANE983071 AXA983065:AXA983071 BGW983065:BGW983071 BQS983065:BQS983071 CAO983065:CAO983071 CKK983065:CKK983071 CUG983065:CUG983071 DEC983065:DEC983071 DNY983065:DNY983071 DXU983065:DXU983071 EHQ983065:EHQ983071 ERM983065:ERM983071 FBI983065:FBI983071 FLE983065:FLE983071 FVA983065:FVA983071 GEW983065:GEW983071 GOS983065:GOS983071 GYO983065:GYO983071 HIK983065:HIK983071 HSG983065:HSG983071 ICC983065:ICC983071 ILY983065:ILY983071 IVU983065:IVU983071 JFQ983065:JFQ983071 JPM983065:JPM983071 JZI983065:JZI983071 KJE983065:KJE983071 KTA983065:KTA983071 LCW983065:LCW983071 LMS983065:LMS983071 LWO983065:LWO983071 MGK983065:MGK983071 MQG983065:MQG983071 NAC983065:NAC983071 NJY983065:NJY983071 NTU983065:NTU983071 ODQ983065:ODQ983071 ONM983065:ONM983071 OXI983065:OXI983071 PHE983065:PHE983071 PRA983065:PRA983071 QAW983065:QAW983071 QKS983065:QKS983071 QUO983065:QUO983071 REK983065:REK983071 ROG983065:ROG983071 RYC983065:RYC983071 SHY983065:SHY983071 SRU983065:SRU983071 TBQ983065:TBQ983071 TLM983065:TLM983071 TVI983065:TVI983071 UFE983065:UFE983071 UPA983065:UPA983071 UYW983065:UYW983071 VIS983065:VIS983071 VSO983065:VSO983071 WCK983065:WCK983071 WMG983065:WMG983071 WWJ30:WWJ36 JX30:JX36 TT30:TT36 ADP30:ADP36 ANL30:ANL36 AXH30:AXH36 BHD30:BHD36 BQZ30:BQZ36 CAV30:CAV36 CKR30:CKR36 CUN30:CUN36 DEJ30:DEJ36 DOF30:DOF36 DYB30:DYB36 EHX30:EHX36 ERT30:ERT36 FBP30:FBP36 FLL30:FLL36 FVH30:FVH36 GFD30:GFD36 GOZ30:GOZ36 GYV30:GYV36 HIR30:HIR36 HSN30:HSN36 ICJ30:ICJ36 IMF30:IMF36 IWB30:IWB36 JFX30:JFX36 JPT30:JPT36 JZP30:JZP36 KJL30:KJL36 KTH30:KTH36 LDD30:LDD36 LMZ30:LMZ36 LWV30:LWV36 MGR30:MGR36 MQN30:MQN36 NAJ30:NAJ36 NKF30:NKF36 NUB30:NUB36 ODX30:ODX36 ONT30:ONT36 OXP30:OXP36 PHL30:PHL36 PRH30:PRH36 QBD30:QBD36 QKZ30:QKZ36 QUV30:QUV36 RER30:RER36 RON30:RON36 RYJ30:RYJ36 SIF30:SIF36 SSB30:SSB36 TBX30:TBX36 TLT30:TLT36 TVP30:TVP36 UFL30:UFL36 UPH30:UPH36 UZD30:UZD36 VIZ30:VIZ36 VSV30:VSV36 WCR30:WCR36 WMN30:WMN36">
      <formula1>900</formula1>
    </dataValidation>
    <dataValidation type="list" allowBlank="1" showInputMessage="1" errorTitle="Ошибка" error="Выберите значение из списка" prompt="Выберите значение из списка" sqref="WVN983071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M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M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M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M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M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M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M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M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M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M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M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M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M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M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LY36 WVU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JN24 TJ24 W65567:W65568 JL65567:JL65568 TH65567:TH65568 ADD65567:ADD65568 AMZ65567:AMZ65568 AWV65567:AWV65568 BGR65567:BGR65568 BQN65567:BQN65568 CAJ65567:CAJ65568 CKF65567:CKF65568 CUB65567:CUB65568 DDX65567:DDX65568 DNT65567:DNT65568 DXP65567:DXP65568 EHL65567:EHL65568 ERH65567:ERH65568 FBD65567:FBD65568 FKZ65567:FKZ65568 FUV65567:FUV65568 GER65567:GER65568 GON65567:GON65568 GYJ65567:GYJ65568 HIF65567:HIF65568 HSB65567:HSB65568 IBX65567:IBX65568 ILT65567:ILT65568 IVP65567:IVP65568 JFL65567:JFL65568 JPH65567:JPH65568 JZD65567:JZD65568 KIZ65567:KIZ65568 KSV65567:KSV65568 LCR65567:LCR65568 LMN65567:LMN65568 LWJ65567:LWJ65568 MGF65567:MGF65568 MQB65567:MQB65568 MZX65567:MZX65568 NJT65567:NJT65568 NTP65567:NTP65568 ODL65567:ODL65568 ONH65567:ONH65568 OXD65567:OXD65568 PGZ65567:PGZ65568 PQV65567:PQV65568 QAR65567:QAR65568 QKN65567:QKN65568 QUJ65567:QUJ65568 REF65567:REF65568 ROB65567:ROB65568 RXX65567:RXX65568 SHT65567:SHT65568 SRP65567:SRP65568 TBL65567:TBL65568 TLH65567:TLH65568 TVD65567:TVD65568 UEZ65567:UEZ65568 UOV65567:UOV65568 UYR65567:UYR65568 VIN65567:VIN65568 VSJ65567:VSJ65568 WCF65567:WCF65568 WMB65567:WMB65568 WVX65567:WVX65568 W131103:W131104 JL131103:JL131104 TH131103:TH131104 ADD131103:ADD131104 AMZ131103:AMZ131104 AWV131103:AWV131104 BGR131103:BGR131104 BQN131103:BQN131104 CAJ131103:CAJ131104 CKF131103:CKF131104 CUB131103:CUB131104 DDX131103:DDX131104 DNT131103:DNT131104 DXP131103:DXP131104 EHL131103:EHL131104 ERH131103:ERH131104 FBD131103:FBD131104 FKZ131103:FKZ131104 FUV131103:FUV131104 GER131103:GER131104 GON131103:GON131104 GYJ131103:GYJ131104 HIF131103:HIF131104 HSB131103:HSB131104 IBX131103:IBX131104 ILT131103:ILT131104 IVP131103:IVP131104 JFL131103:JFL131104 JPH131103:JPH131104 JZD131103:JZD131104 KIZ131103:KIZ131104 KSV131103:KSV131104 LCR131103:LCR131104 LMN131103:LMN131104 LWJ131103:LWJ131104 MGF131103:MGF131104 MQB131103:MQB131104 MZX131103:MZX131104 NJT131103:NJT131104 NTP131103:NTP131104 ODL131103:ODL131104 ONH131103:ONH131104 OXD131103:OXD131104 PGZ131103:PGZ131104 PQV131103:PQV131104 QAR131103:QAR131104 QKN131103:QKN131104 QUJ131103:QUJ131104 REF131103:REF131104 ROB131103:ROB131104 RXX131103:RXX131104 SHT131103:SHT131104 SRP131103:SRP131104 TBL131103:TBL131104 TLH131103:TLH131104 TVD131103:TVD131104 UEZ131103:UEZ131104 UOV131103:UOV131104 UYR131103:UYR131104 VIN131103:VIN131104 VSJ131103:VSJ131104 WCF131103:WCF131104 WMB131103:WMB131104 WVX131103:WVX131104 W196639:W196640 JL196639:JL196640 TH196639:TH196640 ADD196639:ADD196640 AMZ196639:AMZ196640 AWV196639:AWV196640 BGR196639:BGR196640 BQN196639:BQN196640 CAJ196639:CAJ196640 CKF196639:CKF196640 CUB196639:CUB196640 DDX196639:DDX196640 DNT196639:DNT196640 DXP196639:DXP196640 EHL196639:EHL196640 ERH196639:ERH196640 FBD196639:FBD196640 FKZ196639:FKZ196640 FUV196639:FUV196640 GER196639:GER196640 GON196639:GON196640 GYJ196639:GYJ196640 HIF196639:HIF196640 HSB196639:HSB196640 IBX196639:IBX196640 ILT196639:ILT196640 IVP196639:IVP196640 JFL196639:JFL196640 JPH196639:JPH196640 JZD196639:JZD196640 KIZ196639:KIZ196640 KSV196639:KSV196640 LCR196639:LCR196640 LMN196639:LMN196640 LWJ196639:LWJ196640 MGF196639:MGF196640 MQB196639:MQB196640 MZX196639:MZX196640 NJT196639:NJT196640 NTP196639:NTP196640 ODL196639:ODL196640 ONH196639:ONH196640 OXD196639:OXD196640 PGZ196639:PGZ196640 PQV196639:PQV196640 QAR196639:QAR196640 QKN196639:QKN196640 QUJ196639:QUJ196640 REF196639:REF196640 ROB196639:ROB196640 RXX196639:RXX196640 SHT196639:SHT196640 SRP196639:SRP196640 TBL196639:TBL196640 TLH196639:TLH196640 TVD196639:TVD196640 UEZ196639:UEZ196640 UOV196639:UOV196640 UYR196639:UYR196640 VIN196639:VIN196640 VSJ196639:VSJ196640 WCF196639:WCF196640 WMB196639:WMB196640 WVX196639:WVX196640 W262175:W262176 JL262175:JL262176 TH262175:TH262176 ADD262175:ADD262176 AMZ262175:AMZ262176 AWV262175:AWV262176 BGR262175:BGR262176 BQN262175:BQN262176 CAJ262175:CAJ262176 CKF262175:CKF262176 CUB262175:CUB262176 DDX262175:DDX262176 DNT262175:DNT262176 DXP262175:DXP262176 EHL262175:EHL262176 ERH262175:ERH262176 FBD262175:FBD262176 FKZ262175:FKZ262176 FUV262175:FUV262176 GER262175:GER262176 GON262175:GON262176 GYJ262175:GYJ262176 HIF262175:HIF262176 HSB262175:HSB262176 IBX262175:IBX262176 ILT262175:ILT262176 IVP262175:IVP262176 JFL262175:JFL262176 JPH262175:JPH262176 JZD262175:JZD262176 KIZ262175:KIZ262176 KSV262175:KSV262176 LCR262175:LCR262176 LMN262175:LMN262176 LWJ262175:LWJ262176 MGF262175:MGF262176 MQB262175:MQB262176 MZX262175:MZX262176 NJT262175:NJT262176 NTP262175:NTP262176 ODL262175:ODL262176 ONH262175:ONH262176 OXD262175:OXD262176 PGZ262175:PGZ262176 PQV262175:PQV262176 QAR262175:QAR262176 QKN262175:QKN262176 QUJ262175:QUJ262176 REF262175:REF262176 ROB262175:ROB262176 RXX262175:RXX262176 SHT262175:SHT262176 SRP262175:SRP262176 TBL262175:TBL262176 TLH262175:TLH262176 TVD262175:TVD262176 UEZ262175:UEZ262176 UOV262175:UOV262176 UYR262175:UYR262176 VIN262175:VIN262176 VSJ262175:VSJ262176 WCF262175:WCF262176 WMB262175:WMB262176 WVX262175:WVX262176 W327711:W327712 JL327711:JL327712 TH327711:TH327712 ADD327711:ADD327712 AMZ327711:AMZ327712 AWV327711:AWV327712 BGR327711:BGR327712 BQN327711:BQN327712 CAJ327711:CAJ327712 CKF327711:CKF327712 CUB327711:CUB327712 DDX327711:DDX327712 DNT327711:DNT327712 DXP327711:DXP327712 EHL327711:EHL327712 ERH327711:ERH327712 FBD327711:FBD327712 FKZ327711:FKZ327712 FUV327711:FUV327712 GER327711:GER327712 GON327711:GON327712 GYJ327711:GYJ327712 HIF327711:HIF327712 HSB327711:HSB327712 IBX327711:IBX327712 ILT327711:ILT327712 IVP327711:IVP327712 JFL327711:JFL327712 JPH327711:JPH327712 JZD327711:JZD327712 KIZ327711:KIZ327712 KSV327711:KSV327712 LCR327711:LCR327712 LMN327711:LMN327712 LWJ327711:LWJ327712 MGF327711:MGF327712 MQB327711:MQB327712 MZX327711:MZX327712 NJT327711:NJT327712 NTP327711:NTP327712 ODL327711:ODL327712 ONH327711:ONH327712 OXD327711:OXD327712 PGZ327711:PGZ327712 PQV327711:PQV327712 QAR327711:QAR327712 QKN327711:QKN327712 QUJ327711:QUJ327712 REF327711:REF327712 ROB327711:ROB327712 RXX327711:RXX327712 SHT327711:SHT327712 SRP327711:SRP327712 TBL327711:TBL327712 TLH327711:TLH327712 TVD327711:TVD327712 UEZ327711:UEZ327712 UOV327711:UOV327712 UYR327711:UYR327712 VIN327711:VIN327712 VSJ327711:VSJ327712 WCF327711:WCF327712 WMB327711:WMB327712 WVX327711:WVX327712 W393247:W393248 JL393247:JL393248 TH393247:TH393248 ADD393247:ADD393248 AMZ393247:AMZ393248 AWV393247:AWV393248 BGR393247:BGR393248 BQN393247:BQN393248 CAJ393247:CAJ393248 CKF393247:CKF393248 CUB393247:CUB393248 DDX393247:DDX393248 DNT393247:DNT393248 DXP393247:DXP393248 EHL393247:EHL393248 ERH393247:ERH393248 FBD393247:FBD393248 FKZ393247:FKZ393248 FUV393247:FUV393248 GER393247:GER393248 GON393247:GON393248 GYJ393247:GYJ393248 HIF393247:HIF393248 HSB393247:HSB393248 IBX393247:IBX393248 ILT393247:ILT393248 IVP393247:IVP393248 JFL393247:JFL393248 JPH393247:JPH393248 JZD393247:JZD393248 KIZ393247:KIZ393248 KSV393247:KSV393248 LCR393247:LCR393248 LMN393247:LMN393248 LWJ393247:LWJ393248 MGF393247:MGF393248 MQB393247:MQB393248 MZX393247:MZX393248 NJT393247:NJT393248 NTP393247:NTP393248 ODL393247:ODL393248 ONH393247:ONH393248 OXD393247:OXD393248 PGZ393247:PGZ393248 PQV393247:PQV393248 QAR393247:QAR393248 QKN393247:QKN393248 QUJ393247:QUJ393248 REF393247:REF393248 ROB393247:ROB393248 RXX393247:RXX393248 SHT393247:SHT393248 SRP393247:SRP393248 TBL393247:TBL393248 TLH393247:TLH393248 TVD393247:TVD393248 UEZ393247:UEZ393248 UOV393247:UOV393248 UYR393247:UYR393248 VIN393247:VIN393248 VSJ393247:VSJ393248 WCF393247:WCF393248 WMB393247:WMB393248 WVX393247:WVX393248 W458783:W458784 JL458783:JL458784 TH458783:TH458784 ADD458783:ADD458784 AMZ458783:AMZ458784 AWV458783:AWV458784 BGR458783:BGR458784 BQN458783:BQN458784 CAJ458783:CAJ458784 CKF458783:CKF458784 CUB458783:CUB458784 DDX458783:DDX458784 DNT458783:DNT458784 DXP458783:DXP458784 EHL458783:EHL458784 ERH458783:ERH458784 FBD458783:FBD458784 FKZ458783:FKZ458784 FUV458783:FUV458784 GER458783:GER458784 GON458783:GON458784 GYJ458783:GYJ458784 HIF458783:HIF458784 HSB458783:HSB458784 IBX458783:IBX458784 ILT458783:ILT458784 IVP458783:IVP458784 JFL458783:JFL458784 JPH458783:JPH458784 JZD458783:JZD458784 KIZ458783:KIZ458784 KSV458783:KSV458784 LCR458783:LCR458784 LMN458783:LMN458784 LWJ458783:LWJ458784 MGF458783:MGF458784 MQB458783:MQB458784 MZX458783:MZX458784 NJT458783:NJT458784 NTP458783:NTP458784 ODL458783:ODL458784 ONH458783:ONH458784 OXD458783:OXD458784 PGZ458783:PGZ458784 PQV458783:PQV458784 QAR458783:QAR458784 QKN458783:QKN458784 QUJ458783:QUJ458784 REF458783:REF458784 ROB458783:ROB458784 RXX458783:RXX458784 SHT458783:SHT458784 SRP458783:SRP458784 TBL458783:TBL458784 TLH458783:TLH458784 TVD458783:TVD458784 UEZ458783:UEZ458784 UOV458783:UOV458784 UYR458783:UYR458784 VIN458783:VIN458784 VSJ458783:VSJ458784 WCF458783:WCF458784 WMB458783:WMB458784 WVX458783:WVX458784 W524319:W524320 JL524319:JL524320 TH524319:TH524320 ADD524319:ADD524320 AMZ524319:AMZ524320 AWV524319:AWV524320 BGR524319:BGR524320 BQN524319:BQN524320 CAJ524319:CAJ524320 CKF524319:CKF524320 CUB524319:CUB524320 DDX524319:DDX524320 DNT524319:DNT524320 DXP524319:DXP524320 EHL524319:EHL524320 ERH524319:ERH524320 FBD524319:FBD524320 FKZ524319:FKZ524320 FUV524319:FUV524320 GER524319:GER524320 GON524319:GON524320 GYJ524319:GYJ524320 HIF524319:HIF524320 HSB524319:HSB524320 IBX524319:IBX524320 ILT524319:ILT524320 IVP524319:IVP524320 JFL524319:JFL524320 JPH524319:JPH524320 JZD524319:JZD524320 KIZ524319:KIZ524320 KSV524319:KSV524320 LCR524319:LCR524320 LMN524319:LMN524320 LWJ524319:LWJ524320 MGF524319:MGF524320 MQB524319:MQB524320 MZX524319:MZX524320 NJT524319:NJT524320 NTP524319:NTP524320 ODL524319:ODL524320 ONH524319:ONH524320 OXD524319:OXD524320 PGZ524319:PGZ524320 PQV524319:PQV524320 QAR524319:QAR524320 QKN524319:QKN524320 QUJ524319:QUJ524320 REF524319:REF524320 ROB524319:ROB524320 RXX524319:RXX524320 SHT524319:SHT524320 SRP524319:SRP524320 TBL524319:TBL524320 TLH524319:TLH524320 TVD524319:TVD524320 UEZ524319:UEZ524320 UOV524319:UOV524320 UYR524319:UYR524320 VIN524319:VIN524320 VSJ524319:VSJ524320 WCF524319:WCF524320 WMB524319:WMB524320 WVX524319:WVX524320 W589855:W589856 JL589855:JL589856 TH589855:TH589856 ADD589855:ADD589856 AMZ589855:AMZ589856 AWV589855:AWV589856 BGR589855:BGR589856 BQN589855:BQN589856 CAJ589855:CAJ589856 CKF589855:CKF589856 CUB589855:CUB589856 DDX589855:DDX589856 DNT589855:DNT589856 DXP589855:DXP589856 EHL589855:EHL589856 ERH589855:ERH589856 FBD589855:FBD589856 FKZ589855:FKZ589856 FUV589855:FUV589856 GER589855:GER589856 GON589855:GON589856 GYJ589855:GYJ589856 HIF589855:HIF589856 HSB589855:HSB589856 IBX589855:IBX589856 ILT589855:ILT589856 IVP589855:IVP589856 JFL589855:JFL589856 JPH589855:JPH589856 JZD589855:JZD589856 KIZ589855:KIZ589856 KSV589855:KSV589856 LCR589855:LCR589856 LMN589855:LMN589856 LWJ589855:LWJ589856 MGF589855:MGF589856 MQB589855:MQB589856 MZX589855:MZX589856 NJT589855:NJT589856 NTP589855:NTP589856 ODL589855:ODL589856 ONH589855:ONH589856 OXD589855:OXD589856 PGZ589855:PGZ589856 PQV589855:PQV589856 QAR589855:QAR589856 QKN589855:QKN589856 QUJ589855:QUJ589856 REF589855:REF589856 ROB589855:ROB589856 RXX589855:RXX589856 SHT589855:SHT589856 SRP589855:SRP589856 TBL589855:TBL589856 TLH589855:TLH589856 TVD589855:TVD589856 UEZ589855:UEZ589856 UOV589855:UOV589856 UYR589855:UYR589856 VIN589855:VIN589856 VSJ589855:VSJ589856 WCF589855:WCF589856 WMB589855:WMB589856 WVX589855:WVX589856 W655391:W655392 JL655391:JL655392 TH655391:TH655392 ADD655391:ADD655392 AMZ655391:AMZ655392 AWV655391:AWV655392 BGR655391:BGR655392 BQN655391:BQN655392 CAJ655391:CAJ655392 CKF655391:CKF655392 CUB655391:CUB655392 DDX655391:DDX655392 DNT655391:DNT655392 DXP655391:DXP655392 EHL655391:EHL655392 ERH655391:ERH655392 FBD655391:FBD655392 FKZ655391:FKZ655392 FUV655391:FUV655392 GER655391:GER655392 GON655391:GON655392 GYJ655391:GYJ655392 HIF655391:HIF655392 HSB655391:HSB655392 IBX655391:IBX655392 ILT655391:ILT655392 IVP655391:IVP655392 JFL655391:JFL655392 JPH655391:JPH655392 JZD655391:JZD655392 KIZ655391:KIZ655392 KSV655391:KSV655392 LCR655391:LCR655392 LMN655391:LMN655392 LWJ655391:LWJ655392 MGF655391:MGF655392 MQB655391:MQB655392 MZX655391:MZX655392 NJT655391:NJT655392 NTP655391:NTP655392 ODL655391:ODL655392 ONH655391:ONH655392 OXD655391:OXD655392 PGZ655391:PGZ655392 PQV655391:PQV655392 QAR655391:QAR655392 QKN655391:QKN655392 QUJ655391:QUJ655392 REF655391:REF655392 ROB655391:ROB655392 RXX655391:RXX655392 SHT655391:SHT655392 SRP655391:SRP655392 TBL655391:TBL655392 TLH655391:TLH655392 TVD655391:TVD655392 UEZ655391:UEZ655392 UOV655391:UOV655392 UYR655391:UYR655392 VIN655391:VIN655392 VSJ655391:VSJ655392 WCF655391:WCF655392 WMB655391:WMB655392 WVX655391:WVX655392 W720927:W720928 JL720927:JL720928 TH720927:TH720928 ADD720927:ADD720928 AMZ720927:AMZ720928 AWV720927:AWV720928 BGR720927:BGR720928 BQN720927:BQN720928 CAJ720927:CAJ720928 CKF720927:CKF720928 CUB720927:CUB720928 DDX720927:DDX720928 DNT720927:DNT720928 DXP720927:DXP720928 EHL720927:EHL720928 ERH720927:ERH720928 FBD720927:FBD720928 FKZ720927:FKZ720928 FUV720927:FUV720928 GER720927:GER720928 GON720927:GON720928 GYJ720927:GYJ720928 HIF720927:HIF720928 HSB720927:HSB720928 IBX720927:IBX720928 ILT720927:ILT720928 IVP720927:IVP720928 JFL720927:JFL720928 JPH720927:JPH720928 JZD720927:JZD720928 KIZ720927:KIZ720928 KSV720927:KSV720928 LCR720927:LCR720928 LMN720927:LMN720928 LWJ720927:LWJ720928 MGF720927:MGF720928 MQB720927:MQB720928 MZX720927:MZX720928 NJT720927:NJT720928 NTP720927:NTP720928 ODL720927:ODL720928 ONH720927:ONH720928 OXD720927:OXD720928 PGZ720927:PGZ720928 PQV720927:PQV720928 QAR720927:QAR720928 QKN720927:QKN720928 QUJ720927:QUJ720928 REF720927:REF720928 ROB720927:ROB720928 RXX720927:RXX720928 SHT720927:SHT720928 SRP720927:SRP720928 TBL720927:TBL720928 TLH720927:TLH720928 TVD720927:TVD720928 UEZ720927:UEZ720928 UOV720927:UOV720928 UYR720927:UYR720928 VIN720927:VIN720928 VSJ720927:VSJ720928 WCF720927:WCF720928 WMB720927:WMB720928 WVX720927:WVX720928 W786463:W786464 JL786463:JL786464 TH786463:TH786464 ADD786463:ADD786464 AMZ786463:AMZ786464 AWV786463:AWV786464 BGR786463:BGR786464 BQN786463:BQN786464 CAJ786463:CAJ786464 CKF786463:CKF786464 CUB786463:CUB786464 DDX786463:DDX786464 DNT786463:DNT786464 DXP786463:DXP786464 EHL786463:EHL786464 ERH786463:ERH786464 FBD786463:FBD786464 FKZ786463:FKZ786464 FUV786463:FUV786464 GER786463:GER786464 GON786463:GON786464 GYJ786463:GYJ786464 HIF786463:HIF786464 HSB786463:HSB786464 IBX786463:IBX786464 ILT786463:ILT786464 IVP786463:IVP786464 JFL786463:JFL786464 JPH786463:JPH786464 JZD786463:JZD786464 KIZ786463:KIZ786464 KSV786463:KSV786464 LCR786463:LCR786464 LMN786463:LMN786464 LWJ786463:LWJ786464 MGF786463:MGF786464 MQB786463:MQB786464 MZX786463:MZX786464 NJT786463:NJT786464 NTP786463:NTP786464 ODL786463:ODL786464 ONH786463:ONH786464 OXD786463:OXD786464 PGZ786463:PGZ786464 PQV786463:PQV786464 QAR786463:QAR786464 QKN786463:QKN786464 QUJ786463:QUJ786464 REF786463:REF786464 ROB786463:ROB786464 RXX786463:RXX786464 SHT786463:SHT786464 SRP786463:SRP786464 TBL786463:TBL786464 TLH786463:TLH786464 TVD786463:TVD786464 UEZ786463:UEZ786464 UOV786463:UOV786464 UYR786463:UYR786464 VIN786463:VIN786464 VSJ786463:VSJ786464 WCF786463:WCF786464 WMB786463:WMB786464 WVX786463:WVX786464 W851999:W852000 JL851999:JL852000 TH851999:TH852000 ADD851999:ADD852000 AMZ851999:AMZ852000 AWV851999:AWV852000 BGR851999:BGR852000 BQN851999:BQN852000 CAJ851999:CAJ852000 CKF851999:CKF852000 CUB851999:CUB852000 DDX851999:DDX852000 DNT851999:DNT852000 DXP851999:DXP852000 EHL851999:EHL852000 ERH851999:ERH852000 FBD851999:FBD852000 FKZ851999:FKZ852000 FUV851999:FUV852000 GER851999:GER852000 GON851999:GON852000 GYJ851999:GYJ852000 HIF851999:HIF852000 HSB851999:HSB852000 IBX851999:IBX852000 ILT851999:ILT852000 IVP851999:IVP852000 JFL851999:JFL852000 JPH851999:JPH852000 JZD851999:JZD852000 KIZ851999:KIZ852000 KSV851999:KSV852000 LCR851999:LCR852000 LMN851999:LMN852000 LWJ851999:LWJ852000 MGF851999:MGF852000 MQB851999:MQB852000 MZX851999:MZX852000 NJT851999:NJT852000 NTP851999:NTP852000 ODL851999:ODL852000 ONH851999:ONH852000 OXD851999:OXD852000 PGZ851999:PGZ852000 PQV851999:PQV852000 QAR851999:QAR852000 QKN851999:QKN852000 QUJ851999:QUJ852000 REF851999:REF852000 ROB851999:ROB852000 RXX851999:RXX852000 SHT851999:SHT852000 SRP851999:SRP852000 TBL851999:TBL852000 TLH851999:TLH852000 TVD851999:TVD852000 UEZ851999:UEZ852000 UOV851999:UOV852000 UYR851999:UYR852000 VIN851999:VIN852000 VSJ851999:VSJ852000 WCF851999:WCF852000 WMB851999:WMB852000 WVX851999:WVX852000 W917535:W917536 JL917535:JL917536 TH917535:TH917536 ADD917535:ADD917536 AMZ917535:AMZ917536 AWV917535:AWV917536 BGR917535:BGR917536 BQN917535:BQN917536 CAJ917535:CAJ917536 CKF917535:CKF917536 CUB917535:CUB917536 DDX917535:DDX917536 DNT917535:DNT917536 DXP917535:DXP917536 EHL917535:EHL917536 ERH917535:ERH917536 FBD917535:FBD917536 FKZ917535:FKZ917536 FUV917535:FUV917536 GER917535:GER917536 GON917535:GON917536 GYJ917535:GYJ917536 HIF917535:HIF917536 HSB917535:HSB917536 IBX917535:IBX917536 ILT917535:ILT917536 IVP917535:IVP917536 JFL917535:JFL917536 JPH917535:JPH917536 JZD917535:JZD917536 KIZ917535:KIZ917536 KSV917535:KSV917536 LCR917535:LCR917536 LMN917535:LMN917536 LWJ917535:LWJ917536 MGF917535:MGF917536 MQB917535:MQB917536 MZX917535:MZX917536 NJT917535:NJT917536 NTP917535:NTP917536 ODL917535:ODL917536 ONH917535:ONH917536 OXD917535:OXD917536 PGZ917535:PGZ917536 PQV917535:PQV917536 QAR917535:QAR917536 QKN917535:QKN917536 QUJ917535:QUJ917536 REF917535:REF917536 ROB917535:ROB917536 RXX917535:RXX917536 SHT917535:SHT917536 SRP917535:SRP917536 TBL917535:TBL917536 TLH917535:TLH917536 TVD917535:TVD917536 UEZ917535:UEZ917536 UOV917535:UOV917536 UYR917535:UYR917536 VIN917535:VIN917536 VSJ917535:VSJ917536 WCF917535:WCF917536 WMB917535:WMB917536 WVX917535:WVX917536 W983071:W983072 JL983071:JL983072 TH983071:TH983072 ADD983071:ADD983072 AMZ983071:AMZ983072 AWV983071:AWV983072 BGR983071:BGR983072 BQN983071:BQN983072 CAJ983071:CAJ983072 CKF983071:CKF983072 CUB983071:CUB983072 DDX983071:DDX983072 DNT983071:DNT983072 DXP983071:DXP983072 EHL983071:EHL983072 ERH983071:ERH983072 FBD983071:FBD983072 FKZ983071:FKZ983072 FUV983071:FUV983072 GER983071:GER983072 GON983071:GON983072 GYJ983071:GYJ983072 HIF983071:HIF983072 HSB983071:HSB983072 IBX983071:IBX983072 ILT983071:ILT983072 IVP983071:IVP983072 JFL983071:JFL983072 JPH983071:JPH983072 JZD983071:JZD983072 KIZ983071:KIZ983072 KSV983071:KSV983072 LCR983071:LCR983072 LMN983071:LMN983072 LWJ983071:LWJ983072 MGF983071:MGF983072 MQB983071:MQB983072 MZX983071:MZX983072 NJT983071:NJT983072 NTP983071:NTP983072 ODL983071:ODL983072 ONH983071:ONH983072 OXD983071:OXD983072 PGZ983071:PGZ983072 PQV983071:PQV983072 QAR983071:QAR983072 QKN983071:QKN983072 QUJ983071:QUJ983072 REF983071:REF983072 ROB983071:ROB983072 RXX983071:RXX983072 SHT983071:SHT983072 SRP983071:SRP983072 TBL983071:TBL983072 TLH983071:TLH983072 TVD983071:TVD983072 UEZ983071:UEZ983072 UOV983071:UOV983072 UYR983071:UYR983072 VIN983071:VIN983072 VSJ983071:VSJ983072 WCF983071:WCF983072 WMB983071:WMB983072 WVX983071:WVX983072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JL24 WVZ983071:WVZ983072 Y65567:Y65568 JN65567:JN65568 TJ65567:TJ65568 ADF65567:ADF65568 ANB65567:ANB65568 AWX65567:AWX65568 BGT65567:BGT65568 BQP65567:BQP65568 CAL65567:CAL65568 CKH65567:CKH65568 CUD65567:CUD65568 DDZ65567:DDZ65568 DNV65567:DNV65568 DXR65567:DXR65568 EHN65567:EHN65568 ERJ65567:ERJ65568 FBF65567:FBF65568 FLB65567:FLB65568 FUX65567:FUX65568 GET65567:GET65568 GOP65567:GOP65568 GYL65567:GYL65568 HIH65567:HIH65568 HSD65567:HSD65568 IBZ65567:IBZ65568 ILV65567:ILV65568 IVR65567:IVR65568 JFN65567:JFN65568 JPJ65567:JPJ65568 JZF65567:JZF65568 KJB65567:KJB65568 KSX65567:KSX65568 LCT65567:LCT65568 LMP65567:LMP65568 LWL65567:LWL65568 MGH65567:MGH65568 MQD65567:MQD65568 MZZ65567:MZZ65568 NJV65567:NJV65568 NTR65567:NTR65568 ODN65567:ODN65568 ONJ65567:ONJ65568 OXF65567:OXF65568 PHB65567:PHB65568 PQX65567:PQX65568 QAT65567:QAT65568 QKP65567:QKP65568 QUL65567:QUL65568 REH65567:REH65568 ROD65567:ROD65568 RXZ65567:RXZ65568 SHV65567:SHV65568 SRR65567:SRR65568 TBN65567:TBN65568 TLJ65567:TLJ65568 TVF65567:TVF65568 UFB65567:UFB65568 UOX65567:UOX65568 UYT65567:UYT65568 VIP65567:VIP65568 VSL65567:VSL65568 WCH65567:WCH65568 WMD65567:WMD65568 WVZ65567:WVZ65568 Y131103:Y131104 JN131103:JN131104 TJ131103:TJ131104 ADF131103:ADF131104 ANB131103:ANB131104 AWX131103:AWX131104 BGT131103:BGT131104 BQP131103:BQP131104 CAL131103:CAL131104 CKH131103:CKH131104 CUD131103:CUD131104 DDZ131103:DDZ131104 DNV131103:DNV131104 DXR131103:DXR131104 EHN131103:EHN131104 ERJ131103:ERJ131104 FBF131103:FBF131104 FLB131103:FLB131104 FUX131103:FUX131104 GET131103:GET131104 GOP131103:GOP131104 GYL131103:GYL131104 HIH131103:HIH131104 HSD131103:HSD131104 IBZ131103:IBZ131104 ILV131103:ILV131104 IVR131103:IVR131104 JFN131103:JFN131104 JPJ131103:JPJ131104 JZF131103:JZF131104 KJB131103:KJB131104 KSX131103:KSX131104 LCT131103:LCT131104 LMP131103:LMP131104 LWL131103:LWL131104 MGH131103:MGH131104 MQD131103:MQD131104 MZZ131103:MZZ131104 NJV131103:NJV131104 NTR131103:NTR131104 ODN131103:ODN131104 ONJ131103:ONJ131104 OXF131103:OXF131104 PHB131103:PHB131104 PQX131103:PQX131104 QAT131103:QAT131104 QKP131103:QKP131104 QUL131103:QUL131104 REH131103:REH131104 ROD131103:ROD131104 RXZ131103:RXZ131104 SHV131103:SHV131104 SRR131103:SRR131104 TBN131103:TBN131104 TLJ131103:TLJ131104 TVF131103:TVF131104 UFB131103:UFB131104 UOX131103:UOX131104 UYT131103:UYT131104 VIP131103:VIP131104 VSL131103:VSL131104 WCH131103:WCH131104 WMD131103:WMD131104 WVZ131103:WVZ131104 Y196639:Y196640 JN196639:JN196640 TJ196639:TJ196640 ADF196639:ADF196640 ANB196639:ANB196640 AWX196639:AWX196640 BGT196639:BGT196640 BQP196639:BQP196640 CAL196639:CAL196640 CKH196639:CKH196640 CUD196639:CUD196640 DDZ196639:DDZ196640 DNV196639:DNV196640 DXR196639:DXR196640 EHN196639:EHN196640 ERJ196639:ERJ196640 FBF196639:FBF196640 FLB196639:FLB196640 FUX196639:FUX196640 GET196639:GET196640 GOP196639:GOP196640 GYL196639:GYL196640 HIH196639:HIH196640 HSD196639:HSD196640 IBZ196639:IBZ196640 ILV196639:ILV196640 IVR196639:IVR196640 JFN196639:JFN196640 JPJ196639:JPJ196640 JZF196639:JZF196640 KJB196639:KJB196640 KSX196639:KSX196640 LCT196639:LCT196640 LMP196639:LMP196640 LWL196639:LWL196640 MGH196639:MGH196640 MQD196639:MQD196640 MZZ196639:MZZ196640 NJV196639:NJV196640 NTR196639:NTR196640 ODN196639:ODN196640 ONJ196639:ONJ196640 OXF196639:OXF196640 PHB196639:PHB196640 PQX196639:PQX196640 QAT196639:QAT196640 QKP196639:QKP196640 QUL196639:QUL196640 REH196639:REH196640 ROD196639:ROD196640 RXZ196639:RXZ196640 SHV196639:SHV196640 SRR196639:SRR196640 TBN196639:TBN196640 TLJ196639:TLJ196640 TVF196639:TVF196640 UFB196639:UFB196640 UOX196639:UOX196640 UYT196639:UYT196640 VIP196639:VIP196640 VSL196639:VSL196640 WCH196639:WCH196640 WMD196639:WMD196640 WVZ196639:WVZ196640 Y262175:Y262176 JN262175:JN262176 TJ262175:TJ262176 ADF262175:ADF262176 ANB262175:ANB262176 AWX262175:AWX262176 BGT262175:BGT262176 BQP262175:BQP262176 CAL262175:CAL262176 CKH262175:CKH262176 CUD262175:CUD262176 DDZ262175:DDZ262176 DNV262175:DNV262176 DXR262175:DXR262176 EHN262175:EHN262176 ERJ262175:ERJ262176 FBF262175:FBF262176 FLB262175:FLB262176 FUX262175:FUX262176 GET262175:GET262176 GOP262175:GOP262176 GYL262175:GYL262176 HIH262175:HIH262176 HSD262175:HSD262176 IBZ262175:IBZ262176 ILV262175:ILV262176 IVR262175:IVR262176 JFN262175:JFN262176 JPJ262175:JPJ262176 JZF262175:JZF262176 KJB262175:KJB262176 KSX262175:KSX262176 LCT262175:LCT262176 LMP262175:LMP262176 LWL262175:LWL262176 MGH262175:MGH262176 MQD262175:MQD262176 MZZ262175:MZZ262176 NJV262175:NJV262176 NTR262175:NTR262176 ODN262175:ODN262176 ONJ262175:ONJ262176 OXF262175:OXF262176 PHB262175:PHB262176 PQX262175:PQX262176 QAT262175:QAT262176 QKP262175:QKP262176 QUL262175:QUL262176 REH262175:REH262176 ROD262175:ROD262176 RXZ262175:RXZ262176 SHV262175:SHV262176 SRR262175:SRR262176 TBN262175:TBN262176 TLJ262175:TLJ262176 TVF262175:TVF262176 UFB262175:UFB262176 UOX262175:UOX262176 UYT262175:UYT262176 VIP262175:VIP262176 VSL262175:VSL262176 WCH262175:WCH262176 WMD262175:WMD262176 WVZ262175:WVZ262176 Y327711:Y327712 JN327711:JN327712 TJ327711:TJ327712 ADF327711:ADF327712 ANB327711:ANB327712 AWX327711:AWX327712 BGT327711:BGT327712 BQP327711:BQP327712 CAL327711:CAL327712 CKH327711:CKH327712 CUD327711:CUD327712 DDZ327711:DDZ327712 DNV327711:DNV327712 DXR327711:DXR327712 EHN327711:EHN327712 ERJ327711:ERJ327712 FBF327711:FBF327712 FLB327711:FLB327712 FUX327711:FUX327712 GET327711:GET327712 GOP327711:GOP327712 GYL327711:GYL327712 HIH327711:HIH327712 HSD327711:HSD327712 IBZ327711:IBZ327712 ILV327711:ILV327712 IVR327711:IVR327712 JFN327711:JFN327712 JPJ327711:JPJ327712 JZF327711:JZF327712 KJB327711:KJB327712 KSX327711:KSX327712 LCT327711:LCT327712 LMP327711:LMP327712 LWL327711:LWL327712 MGH327711:MGH327712 MQD327711:MQD327712 MZZ327711:MZZ327712 NJV327711:NJV327712 NTR327711:NTR327712 ODN327711:ODN327712 ONJ327711:ONJ327712 OXF327711:OXF327712 PHB327711:PHB327712 PQX327711:PQX327712 QAT327711:QAT327712 QKP327711:QKP327712 QUL327711:QUL327712 REH327711:REH327712 ROD327711:ROD327712 RXZ327711:RXZ327712 SHV327711:SHV327712 SRR327711:SRR327712 TBN327711:TBN327712 TLJ327711:TLJ327712 TVF327711:TVF327712 UFB327711:UFB327712 UOX327711:UOX327712 UYT327711:UYT327712 VIP327711:VIP327712 VSL327711:VSL327712 WCH327711:WCH327712 WMD327711:WMD327712 WVZ327711:WVZ327712 Y393247:Y393248 JN393247:JN393248 TJ393247:TJ393248 ADF393247:ADF393248 ANB393247:ANB393248 AWX393247:AWX393248 BGT393247:BGT393248 BQP393247:BQP393248 CAL393247:CAL393248 CKH393247:CKH393248 CUD393247:CUD393248 DDZ393247:DDZ393248 DNV393247:DNV393248 DXR393247:DXR393248 EHN393247:EHN393248 ERJ393247:ERJ393248 FBF393247:FBF393248 FLB393247:FLB393248 FUX393247:FUX393248 GET393247:GET393248 GOP393247:GOP393248 GYL393247:GYL393248 HIH393247:HIH393248 HSD393247:HSD393248 IBZ393247:IBZ393248 ILV393247:ILV393248 IVR393247:IVR393248 JFN393247:JFN393248 JPJ393247:JPJ393248 JZF393247:JZF393248 KJB393247:KJB393248 KSX393247:KSX393248 LCT393247:LCT393248 LMP393247:LMP393248 LWL393247:LWL393248 MGH393247:MGH393248 MQD393247:MQD393248 MZZ393247:MZZ393248 NJV393247:NJV393248 NTR393247:NTR393248 ODN393247:ODN393248 ONJ393247:ONJ393248 OXF393247:OXF393248 PHB393247:PHB393248 PQX393247:PQX393248 QAT393247:QAT393248 QKP393247:QKP393248 QUL393247:QUL393248 REH393247:REH393248 ROD393247:ROD393248 RXZ393247:RXZ393248 SHV393247:SHV393248 SRR393247:SRR393248 TBN393247:TBN393248 TLJ393247:TLJ393248 TVF393247:TVF393248 UFB393247:UFB393248 UOX393247:UOX393248 UYT393247:UYT393248 VIP393247:VIP393248 VSL393247:VSL393248 WCH393247:WCH393248 WMD393247:WMD393248 WVZ393247:WVZ393248 Y458783:Y458784 JN458783:JN458784 TJ458783:TJ458784 ADF458783:ADF458784 ANB458783:ANB458784 AWX458783:AWX458784 BGT458783:BGT458784 BQP458783:BQP458784 CAL458783:CAL458784 CKH458783:CKH458784 CUD458783:CUD458784 DDZ458783:DDZ458784 DNV458783:DNV458784 DXR458783:DXR458784 EHN458783:EHN458784 ERJ458783:ERJ458784 FBF458783:FBF458784 FLB458783:FLB458784 FUX458783:FUX458784 GET458783:GET458784 GOP458783:GOP458784 GYL458783:GYL458784 HIH458783:HIH458784 HSD458783:HSD458784 IBZ458783:IBZ458784 ILV458783:ILV458784 IVR458783:IVR458784 JFN458783:JFN458784 JPJ458783:JPJ458784 JZF458783:JZF458784 KJB458783:KJB458784 KSX458783:KSX458784 LCT458783:LCT458784 LMP458783:LMP458784 LWL458783:LWL458784 MGH458783:MGH458784 MQD458783:MQD458784 MZZ458783:MZZ458784 NJV458783:NJV458784 NTR458783:NTR458784 ODN458783:ODN458784 ONJ458783:ONJ458784 OXF458783:OXF458784 PHB458783:PHB458784 PQX458783:PQX458784 QAT458783:QAT458784 QKP458783:QKP458784 QUL458783:QUL458784 REH458783:REH458784 ROD458783:ROD458784 RXZ458783:RXZ458784 SHV458783:SHV458784 SRR458783:SRR458784 TBN458783:TBN458784 TLJ458783:TLJ458784 TVF458783:TVF458784 UFB458783:UFB458784 UOX458783:UOX458784 UYT458783:UYT458784 VIP458783:VIP458784 VSL458783:VSL458784 WCH458783:WCH458784 WMD458783:WMD458784 WVZ458783:WVZ458784 Y524319:Y524320 JN524319:JN524320 TJ524319:TJ524320 ADF524319:ADF524320 ANB524319:ANB524320 AWX524319:AWX524320 BGT524319:BGT524320 BQP524319:BQP524320 CAL524319:CAL524320 CKH524319:CKH524320 CUD524319:CUD524320 DDZ524319:DDZ524320 DNV524319:DNV524320 DXR524319:DXR524320 EHN524319:EHN524320 ERJ524319:ERJ524320 FBF524319:FBF524320 FLB524319:FLB524320 FUX524319:FUX524320 GET524319:GET524320 GOP524319:GOP524320 GYL524319:GYL524320 HIH524319:HIH524320 HSD524319:HSD524320 IBZ524319:IBZ524320 ILV524319:ILV524320 IVR524319:IVR524320 JFN524319:JFN524320 JPJ524319:JPJ524320 JZF524319:JZF524320 KJB524319:KJB524320 KSX524319:KSX524320 LCT524319:LCT524320 LMP524319:LMP524320 LWL524319:LWL524320 MGH524319:MGH524320 MQD524319:MQD524320 MZZ524319:MZZ524320 NJV524319:NJV524320 NTR524319:NTR524320 ODN524319:ODN524320 ONJ524319:ONJ524320 OXF524319:OXF524320 PHB524319:PHB524320 PQX524319:PQX524320 QAT524319:QAT524320 QKP524319:QKP524320 QUL524319:QUL524320 REH524319:REH524320 ROD524319:ROD524320 RXZ524319:RXZ524320 SHV524319:SHV524320 SRR524319:SRR524320 TBN524319:TBN524320 TLJ524319:TLJ524320 TVF524319:TVF524320 UFB524319:UFB524320 UOX524319:UOX524320 UYT524319:UYT524320 VIP524319:VIP524320 VSL524319:VSL524320 WCH524319:WCH524320 WMD524319:WMD524320 WVZ524319:WVZ524320 Y589855:Y589856 JN589855:JN589856 TJ589855:TJ589856 ADF589855:ADF589856 ANB589855:ANB589856 AWX589855:AWX589856 BGT589855:BGT589856 BQP589855:BQP589856 CAL589855:CAL589856 CKH589855:CKH589856 CUD589855:CUD589856 DDZ589855:DDZ589856 DNV589855:DNV589856 DXR589855:DXR589856 EHN589855:EHN589856 ERJ589855:ERJ589856 FBF589855:FBF589856 FLB589855:FLB589856 FUX589855:FUX589856 GET589855:GET589856 GOP589855:GOP589856 GYL589855:GYL589856 HIH589855:HIH589856 HSD589855:HSD589856 IBZ589855:IBZ589856 ILV589855:ILV589856 IVR589855:IVR589856 JFN589855:JFN589856 JPJ589855:JPJ589856 JZF589855:JZF589856 KJB589855:KJB589856 KSX589855:KSX589856 LCT589855:LCT589856 LMP589855:LMP589856 LWL589855:LWL589856 MGH589855:MGH589856 MQD589855:MQD589856 MZZ589855:MZZ589856 NJV589855:NJV589856 NTR589855:NTR589856 ODN589855:ODN589856 ONJ589855:ONJ589856 OXF589855:OXF589856 PHB589855:PHB589856 PQX589855:PQX589856 QAT589855:QAT589856 QKP589855:QKP589856 QUL589855:QUL589856 REH589855:REH589856 ROD589855:ROD589856 RXZ589855:RXZ589856 SHV589855:SHV589856 SRR589855:SRR589856 TBN589855:TBN589856 TLJ589855:TLJ589856 TVF589855:TVF589856 UFB589855:UFB589856 UOX589855:UOX589856 UYT589855:UYT589856 VIP589855:VIP589856 VSL589855:VSL589856 WCH589855:WCH589856 WMD589855:WMD589856 WVZ589855:WVZ589856 Y655391:Y655392 JN655391:JN655392 TJ655391:TJ655392 ADF655391:ADF655392 ANB655391:ANB655392 AWX655391:AWX655392 BGT655391:BGT655392 BQP655391:BQP655392 CAL655391:CAL655392 CKH655391:CKH655392 CUD655391:CUD655392 DDZ655391:DDZ655392 DNV655391:DNV655392 DXR655391:DXR655392 EHN655391:EHN655392 ERJ655391:ERJ655392 FBF655391:FBF655392 FLB655391:FLB655392 FUX655391:FUX655392 GET655391:GET655392 GOP655391:GOP655392 GYL655391:GYL655392 HIH655391:HIH655392 HSD655391:HSD655392 IBZ655391:IBZ655392 ILV655391:ILV655392 IVR655391:IVR655392 JFN655391:JFN655392 JPJ655391:JPJ655392 JZF655391:JZF655392 KJB655391:KJB655392 KSX655391:KSX655392 LCT655391:LCT655392 LMP655391:LMP655392 LWL655391:LWL655392 MGH655391:MGH655392 MQD655391:MQD655392 MZZ655391:MZZ655392 NJV655391:NJV655392 NTR655391:NTR655392 ODN655391:ODN655392 ONJ655391:ONJ655392 OXF655391:OXF655392 PHB655391:PHB655392 PQX655391:PQX655392 QAT655391:QAT655392 QKP655391:QKP655392 QUL655391:QUL655392 REH655391:REH655392 ROD655391:ROD655392 RXZ655391:RXZ655392 SHV655391:SHV655392 SRR655391:SRR655392 TBN655391:TBN655392 TLJ655391:TLJ655392 TVF655391:TVF655392 UFB655391:UFB655392 UOX655391:UOX655392 UYT655391:UYT655392 VIP655391:VIP655392 VSL655391:VSL655392 WCH655391:WCH655392 WMD655391:WMD655392 WVZ655391:WVZ655392 Y720927:Y720928 JN720927:JN720928 TJ720927:TJ720928 ADF720927:ADF720928 ANB720927:ANB720928 AWX720927:AWX720928 BGT720927:BGT720928 BQP720927:BQP720928 CAL720927:CAL720928 CKH720927:CKH720928 CUD720927:CUD720928 DDZ720927:DDZ720928 DNV720927:DNV720928 DXR720927:DXR720928 EHN720927:EHN720928 ERJ720927:ERJ720928 FBF720927:FBF720928 FLB720927:FLB720928 FUX720927:FUX720928 GET720927:GET720928 GOP720927:GOP720928 GYL720927:GYL720928 HIH720927:HIH720928 HSD720927:HSD720928 IBZ720927:IBZ720928 ILV720927:ILV720928 IVR720927:IVR720928 JFN720927:JFN720928 JPJ720927:JPJ720928 JZF720927:JZF720928 KJB720927:KJB720928 KSX720927:KSX720928 LCT720927:LCT720928 LMP720927:LMP720928 LWL720927:LWL720928 MGH720927:MGH720928 MQD720927:MQD720928 MZZ720927:MZZ720928 NJV720927:NJV720928 NTR720927:NTR720928 ODN720927:ODN720928 ONJ720927:ONJ720928 OXF720927:OXF720928 PHB720927:PHB720928 PQX720927:PQX720928 QAT720927:QAT720928 QKP720927:QKP720928 QUL720927:QUL720928 REH720927:REH720928 ROD720927:ROD720928 RXZ720927:RXZ720928 SHV720927:SHV720928 SRR720927:SRR720928 TBN720927:TBN720928 TLJ720927:TLJ720928 TVF720927:TVF720928 UFB720927:UFB720928 UOX720927:UOX720928 UYT720927:UYT720928 VIP720927:VIP720928 VSL720927:VSL720928 WCH720927:WCH720928 WMD720927:WMD720928 WVZ720927:WVZ720928 Y786463:Y786464 JN786463:JN786464 TJ786463:TJ786464 ADF786463:ADF786464 ANB786463:ANB786464 AWX786463:AWX786464 BGT786463:BGT786464 BQP786463:BQP786464 CAL786463:CAL786464 CKH786463:CKH786464 CUD786463:CUD786464 DDZ786463:DDZ786464 DNV786463:DNV786464 DXR786463:DXR786464 EHN786463:EHN786464 ERJ786463:ERJ786464 FBF786463:FBF786464 FLB786463:FLB786464 FUX786463:FUX786464 GET786463:GET786464 GOP786463:GOP786464 GYL786463:GYL786464 HIH786463:HIH786464 HSD786463:HSD786464 IBZ786463:IBZ786464 ILV786463:ILV786464 IVR786463:IVR786464 JFN786463:JFN786464 JPJ786463:JPJ786464 JZF786463:JZF786464 KJB786463:KJB786464 KSX786463:KSX786464 LCT786463:LCT786464 LMP786463:LMP786464 LWL786463:LWL786464 MGH786463:MGH786464 MQD786463:MQD786464 MZZ786463:MZZ786464 NJV786463:NJV786464 NTR786463:NTR786464 ODN786463:ODN786464 ONJ786463:ONJ786464 OXF786463:OXF786464 PHB786463:PHB786464 PQX786463:PQX786464 QAT786463:QAT786464 QKP786463:QKP786464 QUL786463:QUL786464 REH786463:REH786464 ROD786463:ROD786464 RXZ786463:RXZ786464 SHV786463:SHV786464 SRR786463:SRR786464 TBN786463:TBN786464 TLJ786463:TLJ786464 TVF786463:TVF786464 UFB786463:UFB786464 UOX786463:UOX786464 UYT786463:UYT786464 VIP786463:VIP786464 VSL786463:VSL786464 WCH786463:WCH786464 WMD786463:WMD786464 WVZ786463:WVZ786464 Y851999:Y852000 JN851999:JN852000 TJ851999:TJ852000 ADF851999:ADF852000 ANB851999:ANB852000 AWX851999:AWX852000 BGT851999:BGT852000 BQP851999:BQP852000 CAL851999:CAL852000 CKH851999:CKH852000 CUD851999:CUD852000 DDZ851999:DDZ852000 DNV851999:DNV852000 DXR851999:DXR852000 EHN851999:EHN852000 ERJ851999:ERJ852000 FBF851999:FBF852000 FLB851999:FLB852000 FUX851999:FUX852000 GET851999:GET852000 GOP851999:GOP852000 GYL851999:GYL852000 HIH851999:HIH852000 HSD851999:HSD852000 IBZ851999:IBZ852000 ILV851999:ILV852000 IVR851999:IVR852000 JFN851999:JFN852000 JPJ851999:JPJ852000 JZF851999:JZF852000 KJB851999:KJB852000 KSX851999:KSX852000 LCT851999:LCT852000 LMP851999:LMP852000 LWL851999:LWL852000 MGH851999:MGH852000 MQD851999:MQD852000 MZZ851999:MZZ852000 NJV851999:NJV852000 NTR851999:NTR852000 ODN851999:ODN852000 ONJ851999:ONJ852000 OXF851999:OXF852000 PHB851999:PHB852000 PQX851999:PQX852000 QAT851999:QAT852000 QKP851999:QKP852000 QUL851999:QUL852000 REH851999:REH852000 ROD851999:ROD852000 RXZ851999:RXZ852000 SHV851999:SHV852000 SRR851999:SRR852000 TBN851999:TBN852000 TLJ851999:TLJ852000 TVF851999:TVF852000 UFB851999:UFB852000 UOX851999:UOX852000 UYT851999:UYT852000 VIP851999:VIP852000 VSL851999:VSL852000 WCH851999:WCH852000 WMD851999:WMD852000 WVZ851999:WVZ852000 Y917535:Y917536 JN917535:JN917536 TJ917535:TJ917536 ADF917535:ADF917536 ANB917535:ANB917536 AWX917535:AWX917536 BGT917535:BGT917536 BQP917535:BQP917536 CAL917535:CAL917536 CKH917535:CKH917536 CUD917535:CUD917536 DDZ917535:DDZ917536 DNV917535:DNV917536 DXR917535:DXR917536 EHN917535:EHN917536 ERJ917535:ERJ917536 FBF917535:FBF917536 FLB917535:FLB917536 FUX917535:FUX917536 GET917535:GET917536 GOP917535:GOP917536 GYL917535:GYL917536 HIH917535:HIH917536 HSD917535:HSD917536 IBZ917535:IBZ917536 ILV917535:ILV917536 IVR917535:IVR917536 JFN917535:JFN917536 JPJ917535:JPJ917536 JZF917535:JZF917536 KJB917535:KJB917536 KSX917535:KSX917536 LCT917535:LCT917536 LMP917535:LMP917536 LWL917535:LWL917536 MGH917535:MGH917536 MQD917535:MQD917536 MZZ917535:MZZ917536 NJV917535:NJV917536 NTR917535:NTR917536 ODN917535:ODN917536 ONJ917535:ONJ917536 OXF917535:OXF917536 PHB917535:PHB917536 PQX917535:PQX917536 QAT917535:QAT917536 QKP917535:QKP917536 QUL917535:QUL917536 REH917535:REH917536 ROD917535:ROD917536 RXZ917535:RXZ917536 SHV917535:SHV917536 SRR917535:SRR917536 TBN917535:TBN917536 TLJ917535:TLJ917536 TVF917535:TVF917536 UFB917535:UFB917536 UOX917535:UOX917536 UYT917535:UYT917536 VIP917535:VIP917536 VSL917535:VSL917536 WCH917535:WCH917536 WMD917535:WMD917536 WVZ917535:WVZ917536 Y983071:Y983072 JN983071:JN983072 TJ983071:TJ983072 ADF983071:ADF983072 ANB983071:ANB983072 AWX983071:AWX983072 BGT983071:BGT983072 BQP983071:BQP983072 CAL983071:CAL983072 CKH983071:CKH983072 CUD983071:CUD983072 DDZ983071:DDZ983072 DNV983071:DNV983072 DXR983071:DXR983072 EHN983071:EHN983072 ERJ983071:ERJ983072 FBF983071:FBF983072 FLB983071:FLB983072 FUX983071:FUX983072 GET983071:GET983072 GOP983071:GOP983072 GYL983071:GYL983072 HIH983071:HIH983072 HSD983071:HSD983072 IBZ983071:IBZ983072 ILV983071:ILV983072 IVR983071:IVR983072 JFN983071:JFN983072 JPJ983071:JPJ983072 JZF983071:JZF983072 KJB983071:KJB983072 KSX983071:KSX983072 LCT983071:LCT983072 LMP983071:LMP983072 LWL983071:LWL983072 MGH983071:MGH983072 MQD983071:MQD983072 MZZ983071:MZZ983072 NJV983071:NJV983072 NTR983071:NTR983072 ODN983071:ODN983072 ONJ983071:ONJ983072 OXF983071:OXF983072 PHB983071:PHB983072 PQX983071:PQX983072 QAT983071:QAT983072 QKP983071:QKP983072 QUL983071:QUL983072 REH983071:REH983072 ROD983071:ROD983072 RXZ983071:RXZ983072 SHV983071:SHV983072 SRR983071:SRR983072 TBN983071:TBN983072 TLJ983071:TLJ983072 TVF983071:TVF983072 UFB983071:UFB983072 UOX983071:UOX983072 UYT983071:UYT983072 VIP983071:VIP983072 VSL983071:VSL983072 WCH983071:WCH983072 WMD983071:WMD983072 TH24 Y24 W24 WMK36 WWG36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dataValidation allowBlank="1" promptTitle="checkPeriodRange" sqref="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JK24 WVW983071:WVW983072 V65567:V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V131103:V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V196639:V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V262175:V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V327711:V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V393247:V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V458783:V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V524319:V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V589855:V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V655391:V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V720927:V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V786463:V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V851999:V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V917535:V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V983071:V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TG24 V24 WWD36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dataValidation allowBlank="1" showInputMessage="1" showErrorMessage="1" prompt="Для выбора выполните двойной щелчок левой клавиши мыши по соответствующей ячейке." sqref="TK24 X65567:X65569 JM65567:JM65569 TI65567:TI65569 ADE65567:ADE65569 ANA65567:ANA65569 AWW65567:AWW65569 BGS65567:BGS65569 BQO65567:BQO65569 CAK65567:CAK65569 CKG65567:CKG65569 CUC65567:CUC65569 DDY65567:DDY65569 DNU65567:DNU65569 DXQ65567:DXQ65569 EHM65567:EHM65569 ERI65567:ERI65569 FBE65567:FBE65569 FLA65567:FLA65569 FUW65567:FUW65569 GES65567:GES65569 GOO65567:GOO65569 GYK65567:GYK65569 HIG65567:HIG65569 HSC65567:HSC65569 IBY65567:IBY65569 ILU65567:ILU65569 IVQ65567:IVQ65569 JFM65567:JFM65569 JPI65567:JPI65569 JZE65567:JZE65569 KJA65567:KJA65569 KSW65567:KSW65569 LCS65567:LCS65569 LMO65567:LMO65569 LWK65567:LWK65569 MGG65567:MGG65569 MQC65567:MQC65569 MZY65567:MZY65569 NJU65567:NJU65569 NTQ65567:NTQ65569 ODM65567:ODM65569 ONI65567:ONI65569 OXE65567:OXE65569 PHA65567:PHA65569 PQW65567:PQW65569 QAS65567:QAS65569 QKO65567:QKO65569 QUK65567:QUK65569 REG65567:REG65569 ROC65567:ROC65569 RXY65567:RXY65569 SHU65567:SHU65569 SRQ65567:SRQ65569 TBM65567:TBM65569 TLI65567:TLI65569 TVE65567:TVE65569 UFA65567:UFA65569 UOW65567:UOW65569 UYS65567:UYS65569 VIO65567:VIO65569 VSK65567:VSK65569 WCG65567:WCG65569 WMC65567:WMC65569 WVY65567:WVY65569 X131103:X131105 JM131103:JM131105 TI131103:TI131105 ADE131103:ADE131105 ANA131103:ANA131105 AWW131103:AWW131105 BGS131103:BGS131105 BQO131103:BQO131105 CAK131103:CAK131105 CKG131103:CKG131105 CUC131103:CUC131105 DDY131103:DDY131105 DNU131103:DNU131105 DXQ131103:DXQ131105 EHM131103:EHM131105 ERI131103:ERI131105 FBE131103:FBE131105 FLA131103:FLA131105 FUW131103:FUW131105 GES131103:GES131105 GOO131103:GOO131105 GYK131103:GYK131105 HIG131103:HIG131105 HSC131103:HSC131105 IBY131103:IBY131105 ILU131103:ILU131105 IVQ131103:IVQ131105 JFM131103:JFM131105 JPI131103:JPI131105 JZE131103:JZE131105 KJA131103:KJA131105 KSW131103:KSW131105 LCS131103:LCS131105 LMO131103:LMO131105 LWK131103:LWK131105 MGG131103:MGG131105 MQC131103:MQC131105 MZY131103:MZY131105 NJU131103:NJU131105 NTQ131103:NTQ131105 ODM131103:ODM131105 ONI131103:ONI131105 OXE131103:OXE131105 PHA131103:PHA131105 PQW131103:PQW131105 QAS131103:QAS131105 QKO131103:QKO131105 QUK131103:QUK131105 REG131103:REG131105 ROC131103:ROC131105 RXY131103:RXY131105 SHU131103:SHU131105 SRQ131103:SRQ131105 TBM131103:TBM131105 TLI131103:TLI131105 TVE131103:TVE131105 UFA131103:UFA131105 UOW131103:UOW131105 UYS131103:UYS131105 VIO131103:VIO131105 VSK131103:VSK131105 WCG131103:WCG131105 WMC131103:WMC131105 WVY131103:WVY131105 X196639:X196641 JM196639:JM196641 TI196639:TI196641 ADE196639:ADE196641 ANA196639:ANA196641 AWW196639:AWW196641 BGS196639:BGS196641 BQO196639:BQO196641 CAK196639:CAK196641 CKG196639:CKG196641 CUC196639:CUC196641 DDY196639:DDY196641 DNU196639:DNU196641 DXQ196639:DXQ196641 EHM196639:EHM196641 ERI196639:ERI196641 FBE196639:FBE196641 FLA196639:FLA196641 FUW196639:FUW196641 GES196639:GES196641 GOO196639:GOO196641 GYK196639:GYK196641 HIG196639:HIG196641 HSC196639:HSC196641 IBY196639:IBY196641 ILU196639:ILU196641 IVQ196639:IVQ196641 JFM196639:JFM196641 JPI196639:JPI196641 JZE196639:JZE196641 KJA196639:KJA196641 KSW196639:KSW196641 LCS196639:LCS196641 LMO196639:LMO196641 LWK196639:LWK196641 MGG196639:MGG196641 MQC196639:MQC196641 MZY196639:MZY196641 NJU196639:NJU196641 NTQ196639:NTQ196641 ODM196639:ODM196641 ONI196639:ONI196641 OXE196639:OXE196641 PHA196639:PHA196641 PQW196639:PQW196641 QAS196639:QAS196641 QKO196639:QKO196641 QUK196639:QUK196641 REG196639:REG196641 ROC196639:ROC196641 RXY196639:RXY196641 SHU196639:SHU196641 SRQ196639:SRQ196641 TBM196639:TBM196641 TLI196639:TLI196641 TVE196639:TVE196641 UFA196639:UFA196641 UOW196639:UOW196641 UYS196639:UYS196641 VIO196639:VIO196641 VSK196639:VSK196641 WCG196639:WCG196641 WMC196639:WMC196641 WVY196639:WVY196641 X262175:X262177 JM262175:JM262177 TI262175:TI262177 ADE262175:ADE262177 ANA262175:ANA262177 AWW262175:AWW262177 BGS262175:BGS262177 BQO262175:BQO262177 CAK262175:CAK262177 CKG262175:CKG262177 CUC262175:CUC262177 DDY262175:DDY262177 DNU262175:DNU262177 DXQ262175:DXQ262177 EHM262175:EHM262177 ERI262175:ERI262177 FBE262175:FBE262177 FLA262175:FLA262177 FUW262175:FUW262177 GES262175:GES262177 GOO262175:GOO262177 GYK262175:GYK262177 HIG262175:HIG262177 HSC262175:HSC262177 IBY262175:IBY262177 ILU262175:ILU262177 IVQ262175:IVQ262177 JFM262175:JFM262177 JPI262175:JPI262177 JZE262175:JZE262177 KJA262175:KJA262177 KSW262175:KSW262177 LCS262175:LCS262177 LMO262175:LMO262177 LWK262175:LWK262177 MGG262175:MGG262177 MQC262175:MQC262177 MZY262175:MZY262177 NJU262175:NJU262177 NTQ262175:NTQ262177 ODM262175:ODM262177 ONI262175:ONI262177 OXE262175:OXE262177 PHA262175:PHA262177 PQW262175:PQW262177 QAS262175:QAS262177 QKO262175:QKO262177 QUK262175:QUK262177 REG262175:REG262177 ROC262175:ROC262177 RXY262175:RXY262177 SHU262175:SHU262177 SRQ262175:SRQ262177 TBM262175:TBM262177 TLI262175:TLI262177 TVE262175:TVE262177 UFA262175:UFA262177 UOW262175:UOW262177 UYS262175:UYS262177 VIO262175:VIO262177 VSK262175:VSK262177 WCG262175:WCG262177 WMC262175:WMC262177 WVY262175:WVY262177 X327711:X327713 JM327711:JM327713 TI327711:TI327713 ADE327711:ADE327713 ANA327711:ANA327713 AWW327711:AWW327713 BGS327711:BGS327713 BQO327711:BQO327713 CAK327711:CAK327713 CKG327711:CKG327713 CUC327711:CUC327713 DDY327711:DDY327713 DNU327711:DNU327713 DXQ327711:DXQ327713 EHM327711:EHM327713 ERI327711:ERI327713 FBE327711:FBE327713 FLA327711:FLA327713 FUW327711:FUW327713 GES327711:GES327713 GOO327711:GOO327713 GYK327711:GYK327713 HIG327711:HIG327713 HSC327711:HSC327713 IBY327711:IBY327713 ILU327711:ILU327713 IVQ327711:IVQ327713 JFM327711:JFM327713 JPI327711:JPI327713 JZE327711:JZE327713 KJA327711:KJA327713 KSW327711:KSW327713 LCS327711:LCS327713 LMO327711:LMO327713 LWK327711:LWK327713 MGG327711:MGG327713 MQC327711:MQC327713 MZY327711:MZY327713 NJU327711:NJU327713 NTQ327711:NTQ327713 ODM327711:ODM327713 ONI327711:ONI327713 OXE327711:OXE327713 PHA327711:PHA327713 PQW327711:PQW327713 QAS327711:QAS327713 QKO327711:QKO327713 QUK327711:QUK327713 REG327711:REG327713 ROC327711:ROC327713 RXY327711:RXY327713 SHU327711:SHU327713 SRQ327711:SRQ327713 TBM327711:TBM327713 TLI327711:TLI327713 TVE327711:TVE327713 UFA327711:UFA327713 UOW327711:UOW327713 UYS327711:UYS327713 VIO327711:VIO327713 VSK327711:VSK327713 WCG327711:WCG327713 WMC327711:WMC327713 WVY327711:WVY327713 X393247:X393249 JM393247:JM393249 TI393247:TI393249 ADE393247:ADE393249 ANA393247:ANA393249 AWW393247:AWW393249 BGS393247:BGS393249 BQO393247:BQO393249 CAK393247:CAK393249 CKG393247:CKG393249 CUC393247:CUC393249 DDY393247:DDY393249 DNU393247:DNU393249 DXQ393247:DXQ393249 EHM393247:EHM393249 ERI393247:ERI393249 FBE393247:FBE393249 FLA393247:FLA393249 FUW393247:FUW393249 GES393247:GES393249 GOO393247:GOO393249 GYK393247:GYK393249 HIG393247:HIG393249 HSC393247:HSC393249 IBY393247:IBY393249 ILU393247:ILU393249 IVQ393247:IVQ393249 JFM393247:JFM393249 JPI393247:JPI393249 JZE393247:JZE393249 KJA393247:KJA393249 KSW393247:KSW393249 LCS393247:LCS393249 LMO393247:LMO393249 LWK393247:LWK393249 MGG393247:MGG393249 MQC393247:MQC393249 MZY393247:MZY393249 NJU393247:NJU393249 NTQ393247:NTQ393249 ODM393247:ODM393249 ONI393247:ONI393249 OXE393247:OXE393249 PHA393247:PHA393249 PQW393247:PQW393249 QAS393247:QAS393249 QKO393247:QKO393249 QUK393247:QUK393249 REG393247:REG393249 ROC393247:ROC393249 RXY393247:RXY393249 SHU393247:SHU393249 SRQ393247:SRQ393249 TBM393247:TBM393249 TLI393247:TLI393249 TVE393247:TVE393249 UFA393247:UFA393249 UOW393247:UOW393249 UYS393247:UYS393249 VIO393247:VIO393249 VSK393247:VSK393249 WCG393247:WCG393249 WMC393247:WMC393249 WVY393247:WVY393249 X458783:X458785 JM458783:JM458785 TI458783:TI458785 ADE458783:ADE458785 ANA458783:ANA458785 AWW458783:AWW458785 BGS458783:BGS458785 BQO458783:BQO458785 CAK458783:CAK458785 CKG458783:CKG458785 CUC458783:CUC458785 DDY458783:DDY458785 DNU458783:DNU458785 DXQ458783:DXQ458785 EHM458783:EHM458785 ERI458783:ERI458785 FBE458783:FBE458785 FLA458783:FLA458785 FUW458783:FUW458785 GES458783:GES458785 GOO458783:GOO458785 GYK458783:GYK458785 HIG458783:HIG458785 HSC458783:HSC458785 IBY458783:IBY458785 ILU458783:ILU458785 IVQ458783:IVQ458785 JFM458783:JFM458785 JPI458783:JPI458785 JZE458783:JZE458785 KJA458783:KJA458785 KSW458783:KSW458785 LCS458783:LCS458785 LMO458783:LMO458785 LWK458783:LWK458785 MGG458783:MGG458785 MQC458783:MQC458785 MZY458783:MZY458785 NJU458783:NJU458785 NTQ458783:NTQ458785 ODM458783:ODM458785 ONI458783:ONI458785 OXE458783:OXE458785 PHA458783:PHA458785 PQW458783:PQW458785 QAS458783:QAS458785 QKO458783:QKO458785 QUK458783:QUK458785 REG458783:REG458785 ROC458783:ROC458785 RXY458783:RXY458785 SHU458783:SHU458785 SRQ458783:SRQ458785 TBM458783:TBM458785 TLI458783:TLI458785 TVE458783:TVE458785 UFA458783:UFA458785 UOW458783:UOW458785 UYS458783:UYS458785 VIO458783:VIO458785 VSK458783:VSK458785 WCG458783:WCG458785 WMC458783:WMC458785 WVY458783:WVY458785 X524319:X524321 JM524319:JM524321 TI524319:TI524321 ADE524319:ADE524321 ANA524319:ANA524321 AWW524319:AWW524321 BGS524319:BGS524321 BQO524319:BQO524321 CAK524319:CAK524321 CKG524319:CKG524321 CUC524319:CUC524321 DDY524319:DDY524321 DNU524319:DNU524321 DXQ524319:DXQ524321 EHM524319:EHM524321 ERI524319:ERI524321 FBE524319:FBE524321 FLA524319:FLA524321 FUW524319:FUW524321 GES524319:GES524321 GOO524319:GOO524321 GYK524319:GYK524321 HIG524319:HIG524321 HSC524319:HSC524321 IBY524319:IBY524321 ILU524319:ILU524321 IVQ524319:IVQ524321 JFM524319:JFM524321 JPI524319:JPI524321 JZE524319:JZE524321 KJA524319:KJA524321 KSW524319:KSW524321 LCS524319:LCS524321 LMO524319:LMO524321 LWK524319:LWK524321 MGG524319:MGG524321 MQC524319:MQC524321 MZY524319:MZY524321 NJU524319:NJU524321 NTQ524319:NTQ524321 ODM524319:ODM524321 ONI524319:ONI524321 OXE524319:OXE524321 PHA524319:PHA524321 PQW524319:PQW524321 QAS524319:QAS524321 QKO524319:QKO524321 QUK524319:QUK524321 REG524319:REG524321 ROC524319:ROC524321 RXY524319:RXY524321 SHU524319:SHU524321 SRQ524319:SRQ524321 TBM524319:TBM524321 TLI524319:TLI524321 TVE524319:TVE524321 UFA524319:UFA524321 UOW524319:UOW524321 UYS524319:UYS524321 VIO524319:VIO524321 VSK524319:VSK524321 WCG524319:WCG524321 WMC524319:WMC524321 WVY524319:WVY524321 X589855:X589857 JM589855:JM589857 TI589855:TI589857 ADE589855:ADE589857 ANA589855:ANA589857 AWW589855:AWW589857 BGS589855:BGS589857 BQO589855:BQO589857 CAK589855:CAK589857 CKG589855:CKG589857 CUC589855:CUC589857 DDY589855:DDY589857 DNU589855:DNU589857 DXQ589855:DXQ589857 EHM589855:EHM589857 ERI589855:ERI589857 FBE589855:FBE589857 FLA589855:FLA589857 FUW589855:FUW589857 GES589855:GES589857 GOO589855:GOO589857 GYK589855:GYK589857 HIG589855:HIG589857 HSC589855:HSC589857 IBY589855:IBY589857 ILU589855:ILU589857 IVQ589855:IVQ589857 JFM589855:JFM589857 JPI589855:JPI589857 JZE589855:JZE589857 KJA589855:KJA589857 KSW589855:KSW589857 LCS589855:LCS589857 LMO589855:LMO589857 LWK589855:LWK589857 MGG589855:MGG589857 MQC589855:MQC589857 MZY589855:MZY589857 NJU589855:NJU589857 NTQ589855:NTQ589857 ODM589855:ODM589857 ONI589855:ONI589857 OXE589855:OXE589857 PHA589855:PHA589857 PQW589855:PQW589857 QAS589855:QAS589857 QKO589855:QKO589857 QUK589855:QUK589857 REG589855:REG589857 ROC589855:ROC589857 RXY589855:RXY589857 SHU589855:SHU589857 SRQ589855:SRQ589857 TBM589855:TBM589857 TLI589855:TLI589857 TVE589855:TVE589857 UFA589855:UFA589857 UOW589855:UOW589857 UYS589855:UYS589857 VIO589855:VIO589857 VSK589855:VSK589857 WCG589855:WCG589857 WMC589855:WMC589857 WVY589855:WVY589857 X655391:X655393 JM655391:JM655393 TI655391:TI655393 ADE655391:ADE655393 ANA655391:ANA655393 AWW655391:AWW655393 BGS655391:BGS655393 BQO655391:BQO655393 CAK655391:CAK655393 CKG655391:CKG655393 CUC655391:CUC655393 DDY655391:DDY655393 DNU655391:DNU655393 DXQ655391:DXQ655393 EHM655391:EHM655393 ERI655391:ERI655393 FBE655391:FBE655393 FLA655391:FLA655393 FUW655391:FUW655393 GES655391:GES655393 GOO655391:GOO655393 GYK655391:GYK655393 HIG655391:HIG655393 HSC655391:HSC655393 IBY655391:IBY655393 ILU655391:ILU655393 IVQ655391:IVQ655393 JFM655391:JFM655393 JPI655391:JPI655393 JZE655391:JZE655393 KJA655391:KJA655393 KSW655391:KSW655393 LCS655391:LCS655393 LMO655391:LMO655393 LWK655391:LWK655393 MGG655391:MGG655393 MQC655391:MQC655393 MZY655391:MZY655393 NJU655391:NJU655393 NTQ655391:NTQ655393 ODM655391:ODM655393 ONI655391:ONI655393 OXE655391:OXE655393 PHA655391:PHA655393 PQW655391:PQW655393 QAS655391:QAS655393 QKO655391:QKO655393 QUK655391:QUK655393 REG655391:REG655393 ROC655391:ROC655393 RXY655391:RXY655393 SHU655391:SHU655393 SRQ655391:SRQ655393 TBM655391:TBM655393 TLI655391:TLI655393 TVE655391:TVE655393 UFA655391:UFA655393 UOW655391:UOW655393 UYS655391:UYS655393 VIO655391:VIO655393 VSK655391:VSK655393 WCG655391:WCG655393 WMC655391:WMC655393 WVY655391:WVY655393 X720927:X720929 JM720927:JM720929 TI720927:TI720929 ADE720927:ADE720929 ANA720927:ANA720929 AWW720927:AWW720929 BGS720927:BGS720929 BQO720927:BQO720929 CAK720927:CAK720929 CKG720927:CKG720929 CUC720927:CUC720929 DDY720927:DDY720929 DNU720927:DNU720929 DXQ720927:DXQ720929 EHM720927:EHM720929 ERI720927:ERI720929 FBE720927:FBE720929 FLA720927:FLA720929 FUW720927:FUW720929 GES720927:GES720929 GOO720927:GOO720929 GYK720927:GYK720929 HIG720927:HIG720929 HSC720927:HSC720929 IBY720927:IBY720929 ILU720927:ILU720929 IVQ720927:IVQ720929 JFM720927:JFM720929 JPI720927:JPI720929 JZE720927:JZE720929 KJA720927:KJA720929 KSW720927:KSW720929 LCS720927:LCS720929 LMO720927:LMO720929 LWK720927:LWK720929 MGG720927:MGG720929 MQC720927:MQC720929 MZY720927:MZY720929 NJU720927:NJU720929 NTQ720927:NTQ720929 ODM720927:ODM720929 ONI720927:ONI720929 OXE720927:OXE720929 PHA720927:PHA720929 PQW720927:PQW720929 QAS720927:QAS720929 QKO720927:QKO720929 QUK720927:QUK720929 REG720927:REG720929 ROC720927:ROC720929 RXY720927:RXY720929 SHU720927:SHU720929 SRQ720927:SRQ720929 TBM720927:TBM720929 TLI720927:TLI720929 TVE720927:TVE720929 UFA720927:UFA720929 UOW720927:UOW720929 UYS720927:UYS720929 VIO720927:VIO720929 VSK720927:VSK720929 WCG720927:WCG720929 WMC720927:WMC720929 WVY720927:WVY720929 X786463:X786465 JM786463:JM786465 TI786463:TI786465 ADE786463:ADE786465 ANA786463:ANA786465 AWW786463:AWW786465 BGS786463:BGS786465 BQO786463:BQO786465 CAK786463:CAK786465 CKG786463:CKG786465 CUC786463:CUC786465 DDY786463:DDY786465 DNU786463:DNU786465 DXQ786463:DXQ786465 EHM786463:EHM786465 ERI786463:ERI786465 FBE786463:FBE786465 FLA786463:FLA786465 FUW786463:FUW786465 GES786463:GES786465 GOO786463:GOO786465 GYK786463:GYK786465 HIG786463:HIG786465 HSC786463:HSC786465 IBY786463:IBY786465 ILU786463:ILU786465 IVQ786463:IVQ786465 JFM786463:JFM786465 JPI786463:JPI786465 JZE786463:JZE786465 KJA786463:KJA786465 KSW786463:KSW786465 LCS786463:LCS786465 LMO786463:LMO786465 LWK786463:LWK786465 MGG786463:MGG786465 MQC786463:MQC786465 MZY786463:MZY786465 NJU786463:NJU786465 NTQ786463:NTQ786465 ODM786463:ODM786465 ONI786463:ONI786465 OXE786463:OXE786465 PHA786463:PHA786465 PQW786463:PQW786465 QAS786463:QAS786465 QKO786463:QKO786465 QUK786463:QUK786465 REG786463:REG786465 ROC786463:ROC786465 RXY786463:RXY786465 SHU786463:SHU786465 SRQ786463:SRQ786465 TBM786463:TBM786465 TLI786463:TLI786465 TVE786463:TVE786465 UFA786463:UFA786465 UOW786463:UOW786465 UYS786463:UYS786465 VIO786463:VIO786465 VSK786463:VSK786465 WCG786463:WCG786465 WMC786463:WMC786465 WVY786463:WVY786465 X851999:X852001 JM851999:JM852001 TI851999:TI852001 ADE851999:ADE852001 ANA851999:ANA852001 AWW851999:AWW852001 BGS851999:BGS852001 BQO851999:BQO852001 CAK851999:CAK852001 CKG851999:CKG852001 CUC851999:CUC852001 DDY851999:DDY852001 DNU851999:DNU852001 DXQ851999:DXQ852001 EHM851999:EHM852001 ERI851999:ERI852001 FBE851999:FBE852001 FLA851999:FLA852001 FUW851999:FUW852001 GES851999:GES852001 GOO851999:GOO852001 GYK851999:GYK852001 HIG851999:HIG852001 HSC851999:HSC852001 IBY851999:IBY852001 ILU851999:ILU852001 IVQ851999:IVQ852001 JFM851999:JFM852001 JPI851999:JPI852001 JZE851999:JZE852001 KJA851999:KJA852001 KSW851999:KSW852001 LCS851999:LCS852001 LMO851999:LMO852001 LWK851999:LWK852001 MGG851999:MGG852001 MQC851999:MQC852001 MZY851999:MZY852001 NJU851999:NJU852001 NTQ851999:NTQ852001 ODM851999:ODM852001 ONI851999:ONI852001 OXE851999:OXE852001 PHA851999:PHA852001 PQW851999:PQW852001 QAS851999:QAS852001 QKO851999:QKO852001 QUK851999:QUK852001 REG851999:REG852001 ROC851999:ROC852001 RXY851999:RXY852001 SHU851999:SHU852001 SRQ851999:SRQ852001 TBM851999:TBM852001 TLI851999:TLI852001 TVE851999:TVE852001 UFA851999:UFA852001 UOW851999:UOW852001 UYS851999:UYS852001 VIO851999:VIO852001 VSK851999:VSK852001 WCG851999:WCG852001 WMC851999:WMC852001 WVY851999:WVY852001 X917535:X917537 JM917535:JM917537 TI917535:TI917537 ADE917535:ADE917537 ANA917535:ANA917537 AWW917535:AWW917537 BGS917535:BGS917537 BQO917535:BQO917537 CAK917535:CAK917537 CKG917535:CKG917537 CUC917535:CUC917537 DDY917535:DDY917537 DNU917535:DNU917537 DXQ917535:DXQ917537 EHM917535:EHM917537 ERI917535:ERI917537 FBE917535:FBE917537 FLA917535:FLA917537 FUW917535:FUW917537 GES917535:GES917537 GOO917535:GOO917537 GYK917535:GYK917537 HIG917535:HIG917537 HSC917535:HSC917537 IBY917535:IBY917537 ILU917535:ILU917537 IVQ917535:IVQ917537 JFM917535:JFM917537 JPI917535:JPI917537 JZE917535:JZE917537 KJA917535:KJA917537 KSW917535:KSW917537 LCS917535:LCS917537 LMO917535:LMO917537 LWK917535:LWK917537 MGG917535:MGG917537 MQC917535:MQC917537 MZY917535:MZY917537 NJU917535:NJU917537 NTQ917535:NTQ917537 ODM917535:ODM917537 ONI917535:ONI917537 OXE917535:OXE917537 PHA917535:PHA917537 PQW917535:PQW917537 QAS917535:QAS917537 QKO917535:QKO917537 QUK917535:QUK917537 REG917535:REG917537 ROC917535:ROC917537 RXY917535:RXY917537 SHU917535:SHU917537 SRQ917535:SRQ917537 TBM917535:TBM917537 TLI917535:TLI917537 TVE917535:TVE917537 UFA917535:UFA917537 UOW917535:UOW917537 UYS917535:UYS917537 VIO917535:VIO917537 VSK917535:VSK917537 WCG917535:WCG917537 WMC917535:WMC917537 WVY917535:WVY917537 X983071:X983073 JM983071:JM983073 TI983071:TI983073 ADE983071:ADE983073 ANA983071:ANA983073 AWW983071:AWW983073 BGS983071:BGS983073 BQO983071:BQO983073 CAK983071:CAK983073 CKG983071:CKG983073 CUC983071:CUC983073 DDY983071:DDY983073 DNU983071:DNU983073 DXQ983071:DXQ983073 EHM983071:EHM983073 ERI983071:ERI983073 FBE983071:FBE983073 FLA983071:FLA983073 FUW983071:FUW983073 GES983071:GES983073 GOO983071:GOO983073 GYK983071:GYK983073 HIG983071:HIG983073 HSC983071:HSC983073 IBY983071:IBY983073 ILU983071:ILU983073 IVQ983071:IVQ983073 JFM983071:JFM983073 JPI983071:JPI983073 JZE983071:JZE983073 KJA983071:KJA983073 KSW983071:KSW983073 LCS983071:LCS983073 LMO983071:LMO983073 LWK983071:LWK983073 MGG983071:MGG983073 MQC983071:MQC983073 MZY983071:MZY983073 NJU983071:NJU983073 NTQ983071:NTQ983073 ODM983071:ODM983073 ONI983071:ONI983073 OXE983071:OXE983073 PHA983071:PHA983073 PQW983071:PQW983073 QAS983071:QAS983073 QKO983071:QKO983073 QUK983071:QUK983073 REG983071:REG983073 ROC983071:ROC983073 RXY983071:RXY983073 SHU983071:SHU983073 SRQ983071:SRQ983073 TBM983071:TBM983073 TLI983071:TLI983073 TVE983071:TVE983073 UFA983071:UFA983073 UOW983071:UOW983073 UYS983071:UYS983073 VIO983071:VIO983073 VSK983071:VSK983073 WCG983071:WCG983073 WMC983071:WMC983073 WVY983071:WVY983073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WWA983071:WWA983072 Z131103:Z131104 JO65567:JO65568 TK65567:TK65568 ADG65567:ADG65568 ANC65567:ANC65568 AWY65567:AWY65568 BGU65567:BGU65568 BQQ65567:BQQ65568 CAM65567:CAM65568 CKI65567:CKI65568 CUE65567:CUE65568 DEA65567:DEA65568 DNW65567:DNW65568 DXS65567:DXS65568 EHO65567:EHO65568 ERK65567:ERK65568 FBG65567:FBG65568 FLC65567:FLC65568 FUY65567:FUY65568 GEU65567:GEU65568 GOQ65567:GOQ65568 GYM65567:GYM65568 HII65567:HII65568 HSE65567:HSE65568 ICA65567:ICA65568 ILW65567:ILW65568 IVS65567:IVS65568 JFO65567:JFO65568 JPK65567:JPK65568 JZG65567:JZG65568 KJC65567:KJC65568 KSY65567:KSY65568 LCU65567:LCU65568 LMQ65567:LMQ65568 LWM65567:LWM65568 MGI65567:MGI65568 MQE65567:MQE65568 NAA65567:NAA65568 NJW65567:NJW65568 NTS65567:NTS65568 ODO65567:ODO65568 ONK65567:ONK65568 OXG65567:OXG65568 PHC65567:PHC65568 PQY65567:PQY65568 QAU65567:QAU65568 QKQ65567:QKQ65568 QUM65567:QUM65568 REI65567:REI65568 ROE65567:ROE65568 RYA65567:RYA65568 SHW65567:SHW65568 SRS65567:SRS65568 TBO65567:TBO65568 TLK65567:TLK65568 TVG65567:TVG65568 UFC65567:UFC65568 UOY65567:UOY65568 UYU65567:UYU65568 VIQ65567:VIQ65568 VSM65567:VSM65568 WCI65567:WCI65568 WME65567:WME65568 WWA65567:WWA65568 Z196639:Z196640 JO131103:JO131104 TK131103:TK131104 ADG131103:ADG131104 ANC131103:ANC131104 AWY131103:AWY131104 BGU131103:BGU131104 BQQ131103:BQQ131104 CAM131103:CAM131104 CKI131103:CKI131104 CUE131103:CUE131104 DEA131103:DEA131104 DNW131103:DNW131104 DXS131103:DXS131104 EHO131103:EHO131104 ERK131103:ERK131104 FBG131103:FBG131104 FLC131103:FLC131104 FUY131103:FUY131104 GEU131103:GEU131104 GOQ131103:GOQ131104 GYM131103:GYM131104 HII131103:HII131104 HSE131103:HSE131104 ICA131103:ICA131104 ILW131103:ILW131104 IVS131103:IVS131104 JFO131103:JFO131104 JPK131103:JPK131104 JZG131103:JZG131104 KJC131103:KJC131104 KSY131103:KSY131104 LCU131103:LCU131104 LMQ131103:LMQ131104 LWM131103:LWM131104 MGI131103:MGI131104 MQE131103:MQE131104 NAA131103:NAA131104 NJW131103:NJW131104 NTS131103:NTS131104 ODO131103:ODO131104 ONK131103:ONK131104 OXG131103:OXG131104 PHC131103:PHC131104 PQY131103:PQY131104 QAU131103:QAU131104 QKQ131103:QKQ131104 QUM131103:QUM131104 REI131103:REI131104 ROE131103:ROE131104 RYA131103:RYA131104 SHW131103:SHW131104 SRS131103:SRS131104 TBO131103:TBO131104 TLK131103:TLK131104 TVG131103:TVG131104 UFC131103:UFC131104 UOY131103:UOY131104 UYU131103:UYU131104 VIQ131103:VIQ131104 VSM131103:VSM131104 WCI131103:WCI131104 WME131103:WME131104 WWA131103:WWA131104 Z262175:Z262176 JO196639:JO196640 TK196639:TK196640 ADG196639:ADG196640 ANC196639:ANC196640 AWY196639:AWY196640 BGU196639:BGU196640 BQQ196639:BQQ196640 CAM196639:CAM196640 CKI196639:CKI196640 CUE196639:CUE196640 DEA196639:DEA196640 DNW196639:DNW196640 DXS196639:DXS196640 EHO196639:EHO196640 ERK196639:ERK196640 FBG196639:FBG196640 FLC196639:FLC196640 FUY196639:FUY196640 GEU196639:GEU196640 GOQ196639:GOQ196640 GYM196639:GYM196640 HII196639:HII196640 HSE196639:HSE196640 ICA196639:ICA196640 ILW196639:ILW196640 IVS196639:IVS196640 JFO196639:JFO196640 JPK196639:JPK196640 JZG196639:JZG196640 KJC196639:KJC196640 KSY196639:KSY196640 LCU196639:LCU196640 LMQ196639:LMQ196640 LWM196639:LWM196640 MGI196639:MGI196640 MQE196639:MQE196640 NAA196639:NAA196640 NJW196639:NJW196640 NTS196639:NTS196640 ODO196639:ODO196640 ONK196639:ONK196640 OXG196639:OXG196640 PHC196639:PHC196640 PQY196639:PQY196640 QAU196639:QAU196640 QKQ196639:QKQ196640 QUM196639:QUM196640 REI196639:REI196640 ROE196639:ROE196640 RYA196639:RYA196640 SHW196639:SHW196640 SRS196639:SRS196640 TBO196639:TBO196640 TLK196639:TLK196640 TVG196639:TVG196640 UFC196639:UFC196640 UOY196639:UOY196640 UYU196639:UYU196640 VIQ196639:VIQ196640 VSM196639:VSM196640 WCI196639:WCI196640 WME196639:WME196640 WWA196639:WWA196640 Z327711:Z327712 JO262175:JO262176 TK262175:TK262176 ADG262175:ADG262176 ANC262175:ANC262176 AWY262175:AWY262176 BGU262175:BGU262176 BQQ262175:BQQ262176 CAM262175:CAM262176 CKI262175:CKI262176 CUE262175:CUE262176 DEA262175:DEA262176 DNW262175:DNW262176 DXS262175:DXS262176 EHO262175:EHO262176 ERK262175:ERK262176 FBG262175:FBG262176 FLC262175:FLC262176 FUY262175:FUY262176 GEU262175:GEU262176 GOQ262175:GOQ262176 GYM262175:GYM262176 HII262175:HII262176 HSE262175:HSE262176 ICA262175:ICA262176 ILW262175:ILW262176 IVS262175:IVS262176 JFO262175:JFO262176 JPK262175:JPK262176 JZG262175:JZG262176 KJC262175:KJC262176 KSY262175:KSY262176 LCU262175:LCU262176 LMQ262175:LMQ262176 LWM262175:LWM262176 MGI262175:MGI262176 MQE262175:MQE262176 NAA262175:NAA262176 NJW262175:NJW262176 NTS262175:NTS262176 ODO262175:ODO262176 ONK262175:ONK262176 OXG262175:OXG262176 PHC262175:PHC262176 PQY262175:PQY262176 QAU262175:QAU262176 QKQ262175:QKQ262176 QUM262175:QUM262176 REI262175:REI262176 ROE262175:ROE262176 RYA262175:RYA262176 SHW262175:SHW262176 SRS262175:SRS262176 TBO262175:TBO262176 TLK262175:TLK262176 TVG262175:TVG262176 UFC262175:UFC262176 UOY262175:UOY262176 UYU262175:UYU262176 VIQ262175:VIQ262176 VSM262175:VSM262176 WCI262175:WCI262176 WME262175:WME262176 WWA262175:WWA262176 Z393247:Z393248 JO327711:JO327712 TK327711:TK327712 ADG327711:ADG327712 ANC327711:ANC327712 AWY327711:AWY327712 BGU327711:BGU327712 BQQ327711:BQQ327712 CAM327711:CAM327712 CKI327711:CKI327712 CUE327711:CUE327712 DEA327711:DEA327712 DNW327711:DNW327712 DXS327711:DXS327712 EHO327711:EHO327712 ERK327711:ERK327712 FBG327711:FBG327712 FLC327711:FLC327712 FUY327711:FUY327712 GEU327711:GEU327712 GOQ327711:GOQ327712 GYM327711:GYM327712 HII327711:HII327712 HSE327711:HSE327712 ICA327711:ICA327712 ILW327711:ILW327712 IVS327711:IVS327712 JFO327711:JFO327712 JPK327711:JPK327712 JZG327711:JZG327712 KJC327711:KJC327712 KSY327711:KSY327712 LCU327711:LCU327712 LMQ327711:LMQ327712 LWM327711:LWM327712 MGI327711:MGI327712 MQE327711:MQE327712 NAA327711:NAA327712 NJW327711:NJW327712 NTS327711:NTS327712 ODO327711:ODO327712 ONK327711:ONK327712 OXG327711:OXG327712 PHC327711:PHC327712 PQY327711:PQY327712 QAU327711:QAU327712 QKQ327711:QKQ327712 QUM327711:QUM327712 REI327711:REI327712 ROE327711:ROE327712 RYA327711:RYA327712 SHW327711:SHW327712 SRS327711:SRS327712 TBO327711:TBO327712 TLK327711:TLK327712 TVG327711:TVG327712 UFC327711:UFC327712 UOY327711:UOY327712 UYU327711:UYU327712 VIQ327711:VIQ327712 VSM327711:VSM327712 WCI327711:WCI327712 WME327711:WME327712 WWA327711:WWA327712 Z458783:Z458784 JO393247:JO393248 TK393247:TK393248 ADG393247:ADG393248 ANC393247:ANC393248 AWY393247:AWY393248 BGU393247:BGU393248 BQQ393247:BQQ393248 CAM393247:CAM393248 CKI393247:CKI393248 CUE393247:CUE393248 DEA393247:DEA393248 DNW393247:DNW393248 DXS393247:DXS393248 EHO393247:EHO393248 ERK393247:ERK393248 FBG393247:FBG393248 FLC393247:FLC393248 FUY393247:FUY393248 GEU393247:GEU393248 GOQ393247:GOQ393248 GYM393247:GYM393248 HII393247:HII393248 HSE393247:HSE393248 ICA393247:ICA393248 ILW393247:ILW393248 IVS393247:IVS393248 JFO393247:JFO393248 JPK393247:JPK393248 JZG393247:JZG393248 KJC393247:KJC393248 KSY393247:KSY393248 LCU393247:LCU393248 LMQ393247:LMQ393248 LWM393247:LWM393248 MGI393247:MGI393248 MQE393247:MQE393248 NAA393247:NAA393248 NJW393247:NJW393248 NTS393247:NTS393248 ODO393247:ODO393248 ONK393247:ONK393248 OXG393247:OXG393248 PHC393247:PHC393248 PQY393247:PQY393248 QAU393247:QAU393248 QKQ393247:QKQ393248 QUM393247:QUM393248 REI393247:REI393248 ROE393247:ROE393248 RYA393247:RYA393248 SHW393247:SHW393248 SRS393247:SRS393248 TBO393247:TBO393248 TLK393247:TLK393248 TVG393247:TVG393248 UFC393247:UFC393248 UOY393247:UOY393248 UYU393247:UYU393248 VIQ393247:VIQ393248 VSM393247:VSM393248 WCI393247:WCI393248 WME393247:WME393248 WWA393247:WWA393248 Z524319:Z524320 JO458783:JO458784 TK458783:TK458784 ADG458783:ADG458784 ANC458783:ANC458784 AWY458783:AWY458784 BGU458783:BGU458784 BQQ458783:BQQ458784 CAM458783:CAM458784 CKI458783:CKI458784 CUE458783:CUE458784 DEA458783:DEA458784 DNW458783:DNW458784 DXS458783:DXS458784 EHO458783:EHO458784 ERK458783:ERK458784 FBG458783:FBG458784 FLC458783:FLC458784 FUY458783:FUY458784 GEU458783:GEU458784 GOQ458783:GOQ458784 GYM458783:GYM458784 HII458783:HII458784 HSE458783:HSE458784 ICA458783:ICA458784 ILW458783:ILW458784 IVS458783:IVS458784 JFO458783:JFO458784 JPK458783:JPK458784 JZG458783:JZG458784 KJC458783:KJC458784 KSY458783:KSY458784 LCU458783:LCU458784 LMQ458783:LMQ458784 LWM458783:LWM458784 MGI458783:MGI458784 MQE458783:MQE458784 NAA458783:NAA458784 NJW458783:NJW458784 NTS458783:NTS458784 ODO458783:ODO458784 ONK458783:ONK458784 OXG458783:OXG458784 PHC458783:PHC458784 PQY458783:PQY458784 QAU458783:QAU458784 QKQ458783:QKQ458784 QUM458783:QUM458784 REI458783:REI458784 ROE458783:ROE458784 RYA458783:RYA458784 SHW458783:SHW458784 SRS458783:SRS458784 TBO458783:TBO458784 TLK458783:TLK458784 TVG458783:TVG458784 UFC458783:UFC458784 UOY458783:UOY458784 UYU458783:UYU458784 VIQ458783:VIQ458784 VSM458783:VSM458784 WCI458783:WCI458784 WME458783:WME458784 WWA458783:WWA458784 Z589855:Z589856 JO524319:JO524320 TK524319:TK524320 ADG524319:ADG524320 ANC524319:ANC524320 AWY524319:AWY524320 BGU524319:BGU524320 BQQ524319:BQQ524320 CAM524319:CAM524320 CKI524319:CKI524320 CUE524319:CUE524320 DEA524319:DEA524320 DNW524319:DNW524320 DXS524319:DXS524320 EHO524319:EHO524320 ERK524319:ERK524320 FBG524319:FBG524320 FLC524319:FLC524320 FUY524319:FUY524320 GEU524319:GEU524320 GOQ524319:GOQ524320 GYM524319:GYM524320 HII524319:HII524320 HSE524319:HSE524320 ICA524319:ICA524320 ILW524319:ILW524320 IVS524319:IVS524320 JFO524319:JFO524320 JPK524319:JPK524320 JZG524319:JZG524320 KJC524319:KJC524320 KSY524319:KSY524320 LCU524319:LCU524320 LMQ524319:LMQ524320 LWM524319:LWM524320 MGI524319:MGI524320 MQE524319:MQE524320 NAA524319:NAA524320 NJW524319:NJW524320 NTS524319:NTS524320 ODO524319:ODO524320 ONK524319:ONK524320 OXG524319:OXG524320 PHC524319:PHC524320 PQY524319:PQY524320 QAU524319:QAU524320 QKQ524319:QKQ524320 QUM524319:QUM524320 REI524319:REI524320 ROE524319:ROE524320 RYA524319:RYA524320 SHW524319:SHW524320 SRS524319:SRS524320 TBO524319:TBO524320 TLK524319:TLK524320 TVG524319:TVG524320 UFC524319:UFC524320 UOY524319:UOY524320 UYU524319:UYU524320 VIQ524319:VIQ524320 VSM524319:VSM524320 WCI524319:WCI524320 WME524319:WME524320 WWA524319:WWA524320 Z655391:Z655392 JO589855:JO589856 TK589855:TK589856 ADG589855:ADG589856 ANC589855:ANC589856 AWY589855:AWY589856 BGU589855:BGU589856 BQQ589855:BQQ589856 CAM589855:CAM589856 CKI589855:CKI589856 CUE589855:CUE589856 DEA589855:DEA589856 DNW589855:DNW589856 DXS589855:DXS589856 EHO589855:EHO589856 ERK589855:ERK589856 FBG589855:FBG589856 FLC589855:FLC589856 FUY589855:FUY589856 GEU589855:GEU589856 GOQ589855:GOQ589856 GYM589855:GYM589856 HII589855:HII589856 HSE589855:HSE589856 ICA589855:ICA589856 ILW589855:ILW589856 IVS589855:IVS589856 JFO589855:JFO589856 JPK589855:JPK589856 JZG589855:JZG589856 KJC589855:KJC589856 KSY589855:KSY589856 LCU589855:LCU589856 LMQ589855:LMQ589856 LWM589855:LWM589856 MGI589855:MGI589856 MQE589855:MQE589856 NAA589855:NAA589856 NJW589855:NJW589856 NTS589855:NTS589856 ODO589855:ODO589856 ONK589855:ONK589856 OXG589855:OXG589856 PHC589855:PHC589856 PQY589855:PQY589856 QAU589855:QAU589856 QKQ589855:QKQ589856 QUM589855:QUM589856 REI589855:REI589856 ROE589855:ROE589856 RYA589855:RYA589856 SHW589855:SHW589856 SRS589855:SRS589856 TBO589855:TBO589856 TLK589855:TLK589856 TVG589855:TVG589856 UFC589855:UFC589856 UOY589855:UOY589856 UYU589855:UYU589856 VIQ589855:VIQ589856 VSM589855:VSM589856 WCI589855:WCI589856 WME589855:WME589856 WWA589855:WWA589856 Z720927:Z720928 JO655391:JO655392 TK655391:TK655392 ADG655391:ADG655392 ANC655391:ANC655392 AWY655391:AWY655392 BGU655391:BGU655392 BQQ655391:BQQ655392 CAM655391:CAM655392 CKI655391:CKI655392 CUE655391:CUE655392 DEA655391:DEA655392 DNW655391:DNW655392 DXS655391:DXS655392 EHO655391:EHO655392 ERK655391:ERK655392 FBG655391:FBG655392 FLC655391:FLC655392 FUY655391:FUY655392 GEU655391:GEU655392 GOQ655391:GOQ655392 GYM655391:GYM655392 HII655391:HII655392 HSE655391:HSE655392 ICA655391:ICA655392 ILW655391:ILW655392 IVS655391:IVS655392 JFO655391:JFO655392 JPK655391:JPK655392 JZG655391:JZG655392 KJC655391:KJC655392 KSY655391:KSY655392 LCU655391:LCU655392 LMQ655391:LMQ655392 LWM655391:LWM655392 MGI655391:MGI655392 MQE655391:MQE655392 NAA655391:NAA655392 NJW655391:NJW655392 NTS655391:NTS655392 ODO655391:ODO655392 ONK655391:ONK655392 OXG655391:OXG655392 PHC655391:PHC655392 PQY655391:PQY655392 QAU655391:QAU655392 QKQ655391:QKQ655392 QUM655391:QUM655392 REI655391:REI655392 ROE655391:ROE655392 RYA655391:RYA655392 SHW655391:SHW655392 SRS655391:SRS655392 TBO655391:TBO655392 TLK655391:TLK655392 TVG655391:TVG655392 UFC655391:UFC655392 UOY655391:UOY655392 UYU655391:UYU655392 VIQ655391:VIQ655392 VSM655391:VSM655392 WCI655391:WCI655392 WME655391:WME655392 WWA655391:WWA655392 Z786463:Z786464 JO720927:JO720928 TK720927:TK720928 ADG720927:ADG720928 ANC720927:ANC720928 AWY720927:AWY720928 BGU720927:BGU720928 BQQ720927:BQQ720928 CAM720927:CAM720928 CKI720927:CKI720928 CUE720927:CUE720928 DEA720927:DEA720928 DNW720927:DNW720928 DXS720927:DXS720928 EHO720927:EHO720928 ERK720927:ERK720928 FBG720927:FBG720928 FLC720927:FLC720928 FUY720927:FUY720928 GEU720927:GEU720928 GOQ720927:GOQ720928 GYM720927:GYM720928 HII720927:HII720928 HSE720927:HSE720928 ICA720927:ICA720928 ILW720927:ILW720928 IVS720927:IVS720928 JFO720927:JFO720928 JPK720927:JPK720928 JZG720927:JZG720928 KJC720927:KJC720928 KSY720927:KSY720928 LCU720927:LCU720928 LMQ720927:LMQ720928 LWM720927:LWM720928 MGI720927:MGI720928 MQE720927:MQE720928 NAA720927:NAA720928 NJW720927:NJW720928 NTS720927:NTS720928 ODO720927:ODO720928 ONK720927:ONK720928 OXG720927:OXG720928 PHC720927:PHC720928 PQY720927:PQY720928 QAU720927:QAU720928 QKQ720927:QKQ720928 QUM720927:QUM720928 REI720927:REI720928 ROE720927:ROE720928 RYA720927:RYA720928 SHW720927:SHW720928 SRS720927:SRS720928 TBO720927:TBO720928 TLK720927:TLK720928 TVG720927:TVG720928 UFC720927:UFC720928 UOY720927:UOY720928 UYU720927:UYU720928 VIQ720927:VIQ720928 VSM720927:VSM720928 WCI720927:WCI720928 WME720927:WME720928 WWA720927:WWA720928 Z851999:Z852000 JO786463:JO786464 TK786463:TK786464 ADG786463:ADG786464 ANC786463:ANC786464 AWY786463:AWY786464 BGU786463:BGU786464 BQQ786463:BQQ786464 CAM786463:CAM786464 CKI786463:CKI786464 CUE786463:CUE786464 DEA786463:DEA786464 DNW786463:DNW786464 DXS786463:DXS786464 EHO786463:EHO786464 ERK786463:ERK786464 FBG786463:FBG786464 FLC786463:FLC786464 FUY786463:FUY786464 GEU786463:GEU786464 GOQ786463:GOQ786464 GYM786463:GYM786464 HII786463:HII786464 HSE786463:HSE786464 ICA786463:ICA786464 ILW786463:ILW786464 IVS786463:IVS786464 JFO786463:JFO786464 JPK786463:JPK786464 JZG786463:JZG786464 KJC786463:KJC786464 KSY786463:KSY786464 LCU786463:LCU786464 LMQ786463:LMQ786464 LWM786463:LWM786464 MGI786463:MGI786464 MQE786463:MQE786464 NAA786463:NAA786464 NJW786463:NJW786464 NTS786463:NTS786464 ODO786463:ODO786464 ONK786463:ONK786464 OXG786463:OXG786464 PHC786463:PHC786464 PQY786463:PQY786464 QAU786463:QAU786464 QKQ786463:QKQ786464 QUM786463:QUM786464 REI786463:REI786464 ROE786463:ROE786464 RYA786463:RYA786464 SHW786463:SHW786464 SRS786463:SRS786464 TBO786463:TBO786464 TLK786463:TLK786464 TVG786463:TVG786464 UFC786463:UFC786464 UOY786463:UOY786464 UYU786463:UYU786464 VIQ786463:VIQ786464 VSM786463:VSM786464 WCI786463:WCI786464 WME786463:WME786464 WWA786463:WWA786464 Z917535:Z917536 JO851999:JO852000 TK851999:TK852000 ADG851999:ADG852000 ANC851999:ANC852000 AWY851999:AWY852000 BGU851999:BGU852000 BQQ851999:BQQ852000 CAM851999:CAM852000 CKI851999:CKI852000 CUE851999:CUE852000 DEA851999:DEA852000 DNW851999:DNW852000 DXS851999:DXS852000 EHO851999:EHO852000 ERK851999:ERK852000 FBG851999:FBG852000 FLC851999:FLC852000 FUY851999:FUY852000 GEU851999:GEU852000 GOQ851999:GOQ852000 GYM851999:GYM852000 HII851999:HII852000 HSE851999:HSE852000 ICA851999:ICA852000 ILW851999:ILW852000 IVS851999:IVS852000 JFO851999:JFO852000 JPK851999:JPK852000 JZG851999:JZG852000 KJC851999:KJC852000 KSY851999:KSY852000 LCU851999:LCU852000 LMQ851999:LMQ852000 LWM851999:LWM852000 MGI851999:MGI852000 MQE851999:MQE852000 NAA851999:NAA852000 NJW851999:NJW852000 NTS851999:NTS852000 ODO851999:ODO852000 ONK851999:ONK852000 OXG851999:OXG852000 PHC851999:PHC852000 PQY851999:PQY852000 QAU851999:QAU852000 QKQ851999:QKQ852000 QUM851999:QUM852000 REI851999:REI852000 ROE851999:ROE852000 RYA851999:RYA852000 SHW851999:SHW852000 SRS851999:SRS852000 TBO851999:TBO852000 TLK851999:TLK852000 TVG851999:TVG852000 UFC851999:UFC852000 UOY851999:UOY852000 UYU851999:UYU852000 VIQ851999:VIQ852000 VSM851999:VSM852000 WCI851999:WCI852000 WME851999:WME852000 WWA851999:WWA852000 Z983071:Z983072 JO917535:JO917536 TK917535:TK917536 ADG917535:ADG917536 ANC917535:ANC917536 AWY917535:AWY917536 BGU917535:BGU917536 BQQ917535:BQQ917536 CAM917535:CAM917536 CKI917535:CKI917536 CUE917535:CUE917536 DEA917535:DEA917536 DNW917535:DNW917536 DXS917535:DXS917536 EHO917535:EHO917536 ERK917535:ERK917536 FBG917535:FBG917536 FLC917535:FLC917536 FUY917535:FUY917536 GEU917535:GEU917536 GOQ917535:GOQ917536 GYM917535:GYM917536 HII917535:HII917536 HSE917535:HSE917536 ICA917535:ICA917536 ILW917535:ILW917536 IVS917535:IVS917536 JFO917535:JFO917536 JPK917535:JPK917536 JZG917535:JZG917536 KJC917535:KJC917536 KSY917535:KSY917536 LCU917535:LCU917536 LMQ917535:LMQ917536 LWM917535:LWM917536 MGI917535:MGI917536 MQE917535:MQE917536 NAA917535:NAA917536 NJW917535:NJW917536 NTS917535:NTS917536 ODO917535:ODO917536 ONK917535:ONK917536 OXG917535:OXG917536 PHC917535:PHC917536 PQY917535:PQY917536 QAU917535:QAU917536 QKQ917535:QKQ917536 QUM917535:QUM917536 REI917535:REI917536 ROE917535:ROE917536 RYA917535:RYA917536 SHW917535:SHW917536 SRS917535:SRS917536 TBO917535:TBO917536 TLK917535:TLK917536 TVG917535:TVG917536 UFC917535:UFC917536 UOY917535:UOY917536 UYU917535:UYU917536 VIQ917535:VIQ917536 VSM917535:VSM917536 WCI917535:WCI917536 WME917535:WME917536 WWA917535:WWA917536 JO983071:JO983072 TK983071:TK983072 ADG983071:ADG983072 ANC983071:ANC983072 AWY983071:AWY983072 BGU983071:BGU983072 BQQ983071:BQQ983072 CAM983071:CAM983072 CKI983071:CKI983072 CUE983071:CUE983072 DEA983071:DEA983072 DNW983071:DNW983072 DXS983071:DXS983072 EHO983071:EHO983072 ERK983071:ERK983072 FBG983071:FBG983072 FLC983071:FLC983072 FUY983071:FUY983072 GEU983071:GEU983072 GOQ983071:GOQ983072 GYM983071:GYM983072 HII983071:HII983072 HSE983071:HSE983072 ICA983071:ICA983072 ILW983071:ILW983072 IVS983071:IVS983072 JFO983071:JFO983072 JPK983071:JPK983072 JZG983071:JZG983072 KJC983071:KJC983072 KSY983071:KSY983072 LCU983071:LCU983072 LMQ983071:LMQ983072 LWM983071:LWM983072 MGI983071:MGI983072 MQE983071:MQE983072 NAA983071:NAA983072 NJW983071:NJW983072 NTS983071:NTS983072 ODO983071:ODO983072 ONK983071:ONK983072 OXG983071:OXG983072 PHC983071:PHC983072 PQY983071:PQY983072 QAU983071:QAU983072 QKQ983071:QKQ983072 QUM983071:QUM983072 REI983071:REI983072 ROE983071:ROE983072 RYA983071:RYA983072 SHW983071:SHW983072 SRS983071:SRS983072 TBO983071:TBO983072 TLK983071:TLK983072 TVG983071:TVG983072 UFC983071:UFC983072 UOY983071:UOY983072 UYU983071:UYU983072 VIQ983071:VIQ983072 VSM983071:VSM983072 WCI983071:WCI983072 WME983071:WME983072 Z65567:Z65568 JO24 Z24 X24:X25 WVY24:WVY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VIX36 VST36 WCP36 WML36 WWH36 JV36 TR36 ADN36 ANJ36 AXF36 BHB36 BQX36 CAT36 CKP36 CUL36 DEH36 DOD36 DXZ36 EHV36 ERR36 FBN36 FLJ36 FVF36 GFB36 GOX36 GYT36 HIP36 HSL36 ICH36 IMD36 IVZ36 JFV36 JPR36 JZN36 KJJ36 KTF36 LDB36 LMX36 LWT36 MGP36 MQL36 NAH36 NKD36 NTZ36 ODV36 ONR36 OXN36 PHJ36 PRF36 QBB36 QKX36 QUT36 REP36 ROL36 RYH36 SID36 SRZ36 TBV36 TLR36 TVN36 UFJ36 UPF36 UZB36 Z36 WWF36:WWF37 WMJ36:WMJ37 WCN36:WCN37 VSR36:VSR37 VIV36:VIV37 UYZ36:UYZ37 UPD36:UPD37 UFH36:UFH37 TVL36:TVL37 TLP36:TLP37 TBT36:TBT37 SRX36:SRX37 SIB36:SIB37 RYF36:RYF37 ROJ36:ROJ37 REN36:REN37 QUR36:QUR37 QKV36:QKV37 QAZ36:QAZ37 PRD36:PRD37 PHH36:PHH37 OXL36:OXL37 ONP36:ONP37 ODT36:ODT37 NTX36:NTX37 NKB36:NKB37 NAF36:NAF37 MQJ36:MQJ37 MGN36:MGN37 LWR36:LWR37 LMV36:LMV37 LCZ36:LCZ37 KTD36:KTD37 KJH36:KJH37 JZL36:JZL37 JPP36:JPP37 JFT36:JFT37 IVX36:IVX37 IMB36:IMB37 ICF36:ICF37 HSJ36:HSJ37 HIN36:HIN37 GYR36:GYR37 GOV36:GOV37 GEZ36:GEZ37 FVD36:FVD37 FLH36:FLH37 FBL36:FBL37 ERP36:ERP37 EHT36:EHT37 DXX36:DXX37 DOB36:DOB37 DEF36:DEF37 CUJ36:CUJ37 CKN36:CKN37 CAR36:CAR37 BQV36:BQV37 BGZ36:BGZ37 AXD36:AXD37 ANH36:ANH37 ADL36:ADL37 TP36:TP37 JT36:JT37 X36:X37"/>
    <dataValidation type="textLength" operator="lessThanOrEqual" allowBlank="1" showInputMessage="1" showErrorMessage="1" errorTitle="Ошибка" error="Допускается ввод не более 900 символов!" prompt="Укажите поставщика" sqref="WVN983072 M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M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M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M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M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M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M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M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M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M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M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M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M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M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M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formula1>900</formula1>
    </dataValidation>
    <dataValidation type="list" allowBlank="1" showInputMessage="1" showErrorMessage="1" errorTitle="Ошибка" error="Выберите значение из списка" prompt="Выберите значение из списка" sqref="M24 M36">
      <formula1>kind_of_heat_transfer</formula1>
    </dataValidation>
    <dataValidation type="decimal" allowBlank="1" showErrorMessage="1" errorTitle="Ошибка" error="Допускается ввод только действительных чисел!" sqref="O24:P24 O36:P36">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207</v>
      </c>
    </row>
    <row r="2" spans="1:20" ht="22.5">
      <c r="F2" s="1274" t="s">
        <v>469</v>
      </c>
      <c r="G2" s="1275"/>
      <c r="H2" s="1276"/>
      <c r="I2" s="406"/>
    </row>
    <row r="3" spans="1:20" ht="3" customHeight="1"/>
    <row r="4" spans="1:20" s="182" customFormat="1" ht="11.25">
      <c r="A4" s="206"/>
      <c r="B4" s="206"/>
      <c r="C4" s="206"/>
      <c r="D4" s="206"/>
      <c r="F4" s="1224" t="s">
        <v>444</v>
      </c>
      <c r="G4" s="1224"/>
      <c r="H4" s="1224"/>
      <c r="I4" s="1277" t="s">
        <v>445</v>
      </c>
      <c r="J4" s="206"/>
      <c r="K4" s="206"/>
      <c r="L4" s="206"/>
      <c r="M4" s="206"/>
      <c r="N4" s="206"/>
      <c r="O4" s="206"/>
      <c r="P4" s="206"/>
      <c r="Q4" s="206"/>
      <c r="R4" s="206"/>
      <c r="S4" s="206"/>
      <c r="T4" s="206"/>
    </row>
    <row r="5" spans="1:20" s="182" customFormat="1" ht="11.25" customHeight="1">
      <c r="A5" s="206"/>
      <c r="B5" s="206"/>
      <c r="C5" s="206"/>
      <c r="D5" s="206"/>
      <c r="F5" s="299" t="s">
        <v>90</v>
      </c>
      <c r="G5" s="313" t="s">
        <v>447</v>
      </c>
      <c r="H5" s="298" t="s">
        <v>438</v>
      </c>
      <c r="I5" s="1277"/>
      <c r="J5" s="206"/>
      <c r="K5" s="206"/>
      <c r="L5" s="206"/>
      <c r="M5" s="206"/>
      <c r="N5" s="206"/>
      <c r="O5" s="206"/>
      <c r="P5" s="206"/>
      <c r="Q5" s="206"/>
      <c r="R5" s="206"/>
      <c r="S5" s="206"/>
      <c r="T5" s="206"/>
    </row>
    <row r="6" spans="1:20" s="182" customFormat="1" ht="12" customHeight="1">
      <c r="A6" s="206"/>
      <c r="B6" s="206"/>
      <c r="C6" s="206"/>
      <c r="D6" s="206"/>
      <c r="F6" s="300" t="s">
        <v>91</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470</v>
      </c>
      <c r="H7" s="297" t="str">
        <f>IF(dateCh="","",dateCh)</f>
        <v>28.04.2023</v>
      </c>
      <c r="I7" s="188" t="s">
        <v>471</v>
      </c>
      <c r="J7" s="311"/>
      <c r="K7" s="206"/>
      <c r="L7" s="206"/>
      <c r="M7" s="206"/>
      <c r="N7" s="206"/>
      <c r="O7" s="206"/>
      <c r="P7" s="206"/>
      <c r="Q7" s="206"/>
      <c r="R7" s="206"/>
      <c r="S7" s="206"/>
      <c r="T7" s="206"/>
    </row>
    <row r="8" spans="1:20" s="182" customFormat="1" ht="45">
      <c r="A8" s="1278">
        <v>1</v>
      </c>
      <c r="B8" s="206"/>
      <c r="C8" s="206"/>
      <c r="D8" s="206"/>
      <c r="F8" s="312" t="str">
        <f>"2." &amp;mergeValue(A8)</f>
        <v>2.1</v>
      </c>
      <c r="G8" s="388" t="s">
        <v>472</v>
      </c>
      <c r="H8" s="297"/>
      <c r="I8" s="188" t="s">
        <v>565</v>
      </c>
      <c r="J8" s="311"/>
      <c r="K8" s="206"/>
      <c r="L8" s="206"/>
      <c r="M8" s="206"/>
      <c r="N8" s="206"/>
      <c r="O8" s="206"/>
      <c r="P8" s="206"/>
      <c r="Q8" s="206"/>
      <c r="R8" s="206"/>
      <c r="S8" s="206"/>
      <c r="T8" s="206"/>
    </row>
    <row r="9" spans="1:20" s="182" customFormat="1" ht="22.5">
      <c r="A9" s="1278"/>
      <c r="B9" s="206"/>
      <c r="C9" s="206"/>
      <c r="D9" s="206"/>
      <c r="F9" s="312" t="str">
        <f>"3." &amp;mergeValue(A9)</f>
        <v>3.1</v>
      </c>
      <c r="G9" s="388" t="s">
        <v>473</v>
      </c>
      <c r="H9" s="297"/>
      <c r="I9" s="188" t="s">
        <v>563</v>
      </c>
      <c r="J9" s="311"/>
      <c r="K9" s="206"/>
      <c r="L9" s="206"/>
      <c r="M9" s="206"/>
      <c r="N9" s="206"/>
      <c r="O9" s="206"/>
      <c r="P9" s="206"/>
      <c r="Q9" s="206"/>
      <c r="R9" s="206"/>
      <c r="S9" s="206"/>
      <c r="T9" s="206"/>
    </row>
    <row r="10" spans="1:20" s="182" customFormat="1" ht="22.5">
      <c r="A10" s="1278"/>
      <c r="B10" s="206"/>
      <c r="C10" s="206"/>
      <c r="D10" s="206"/>
      <c r="F10" s="312" t="str">
        <f>"4."&amp;mergeValue(A10)</f>
        <v>4.1</v>
      </c>
      <c r="G10" s="388" t="s">
        <v>474</v>
      </c>
      <c r="H10" s="298" t="s">
        <v>448</v>
      </c>
      <c r="I10" s="188"/>
      <c r="J10" s="311"/>
      <c r="K10" s="206"/>
      <c r="L10" s="206"/>
      <c r="M10" s="206"/>
      <c r="N10" s="206"/>
      <c r="O10" s="206"/>
      <c r="P10" s="206"/>
      <c r="Q10" s="206"/>
      <c r="R10" s="206"/>
      <c r="S10" s="206"/>
      <c r="T10" s="206"/>
    </row>
    <row r="11" spans="1:20" s="182" customFormat="1" ht="18.75">
      <c r="A11" s="1278"/>
      <c r="B11" s="1278">
        <v>1</v>
      </c>
      <c r="C11" s="320"/>
      <c r="D11" s="320"/>
      <c r="F11" s="312" t="str">
        <f>"4."&amp;mergeValue(A11) &amp;"."&amp;mergeValue(B11)</f>
        <v>4.1.1</v>
      </c>
      <c r="G11" s="304" t="s">
        <v>567</v>
      </c>
      <c r="H11" s="297" t="str">
        <f>IF(region_name="","",region_name)</f>
        <v>Мурманская область</v>
      </c>
      <c r="I11" s="188" t="s">
        <v>477</v>
      </c>
      <c r="J11" s="311"/>
      <c r="K11" s="206"/>
      <c r="L11" s="206"/>
      <c r="M11" s="206"/>
      <c r="N11" s="206"/>
      <c r="O11" s="206"/>
      <c r="P11" s="206"/>
      <c r="Q11" s="206"/>
      <c r="R11" s="206"/>
      <c r="S11" s="206"/>
      <c r="T11" s="206"/>
    </row>
    <row r="12" spans="1:20" s="182" customFormat="1" ht="22.5">
      <c r="A12" s="1278"/>
      <c r="B12" s="1278"/>
      <c r="C12" s="1278">
        <v>1</v>
      </c>
      <c r="D12" s="320"/>
      <c r="F12" s="312" t="str">
        <f>"4."&amp;mergeValue(A12) &amp;"."&amp;mergeValue(B12)&amp;"."&amp;mergeValue(C12)</f>
        <v>4.1.1.1</v>
      </c>
      <c r="G12" s="317" t="s">
        <v>475</v>
      </c>
      <c r="H12" s="297"/>
      <c r="I12" s="188" t="s">
        <v>478</v>
      </c>
      <c r="J12" s="311"/>
      <c r="K12" s="206"/>
      <c r="L12" s="206"/>
      <c r="M12" s="206"/>
      <c r="N12" s="206"/>
      <c r="O12" s="206"/>
      <c r="P12" s="206"/>
      <c r="Q12" s="206"/>
      <c r="R12" s="206"/>
      <c r="S12" s="206"/>
      <c r="T12" s="206"/>
    </row>
    <row r="13" spans="1:20" s="182" customFormat="1" ht="39" customHeight="1">
      <c r="A13" s="1278"/>
      <c r="B13" s="1278"/>
      <c r="C13" s="1278"/>
      <c r="D13" s="320">
        <v>1</v>
      </c>
      <c r="F13" s="312" t="str">
        <f>"4."&amp;mergeValue(A13) &amp;"."&amp;mergeValue(B13)&amp;"."&amp;mergeValue(C13)&amp;"."&amp;mergeValue(D13)</f>
        <v>4.1.1.1.1</v>
      </c>
      <c r="G13" s="391" t="s">
        <v>476</v>
      </c>
      <c r="H13" s="297"/>
      <c r="I13" s="1319" t="s">
        <v>566</v>
      </c>
      <c r="J13" s="311"/>
      <c r="K13" s="206"/>
      <c r="L13" s="206"/>
      <c r="M13" s="206"/>
      <c r="N13" s="206"/>
      <c r="O13" s="206"/>
      <c r="P13" s="206"/>
      <c r="Q13" s="206"/>
      <c r="R13" s="206"/>
      <c r="S13" s="206"/>
      <c r="T13" s="206"/>
    </row>
    <row r="14" spans="1:20" s="182" customFormat="1" ht="18.75">
      <c r="A14" s="1278"/>
      <c r="B14" s="1278"/>
      <c r="C14" s="1278"/>
      <c r="D14" s="320"/>
      <c r="F14" s="314"/>
      <c r="G14" s="143" t="s">
        <v>4</v>
      </c>
      <c r="H14" s="319"/>
      <c r="I14" s="1319"/>
      <c r="J14" s="311"/>
      <c r="K14" s="206"/>
      <c r="L14" s="206"/>
      <c r="M14" s="206"/>
      <c r="N14" s="206"/>
      <c r="O14" s="206"/>
      <c r="P14" s="206"/>
      <c r="Q14" s="206"/>
      <c r="R14" s="206"/>
      <c r="S14" s="206"/>
      <c r="T14" s="206"/>
    </row>
    <row r="15" spans="1:20" s="182" customFormat="1" ht="18.75">
      <c r="A15" s="1278"/>
      <c r="B15" s="1278"/>
      <c r="C15" s="320"/>
      <c r="D15" s="320"/>
      <c r="F15" s="314"/>
      <c r="G15" s="142" t="s">
        <v>400</v>
      </c>
      <c r="H15" s="315"/>
      <c r="I15" s="316"/>
      <c r="J15" s="311"/>
      <c r="K15" s="206"/>
      <c r="L15" s="206"/>
      <c r="M15" s="206"/>
      <c r="N15" s="206"/>
      <c r="O15" s="206"/>
      <c r="P15" s="206"/>
      <c r="Q15" s="206"/>
      <c r="R15" s="206"/>
      <c r="S15" s="206"/>
      <c r="T15" s="206"/>
    </row>
    <row r="16" spans="1:20" s="182" customFormat="1" ht="18.75">
      <c r="A16" s="1278"/>
      <c r="B16" s="206"/>
      <c r="C16" s="206"/>
      <c r="D16" s="206"/>
      <c r="F16" s="314"/>
      <c r="G16" s="148" t="s">
        <v>482</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481</v>
      </c>
      <c r="H17" s="315"/>
      <c r="I17" s="316"/>
      <c r="J17" s="311"/>
      <c r="K17" s="206"/>
      <c r="L17" s="206"/>
      <c r="M17" s="206"/>
      <c r="N17" s="206"/>
      <c r="O17" s="206"/>
      <c r="P17" s="206"/>
      <c r="Q17" s="206"/>
      <c r="R17" s="206"/>
      <c r="S17" s="206"/>
      <c r="T17" s="206"/>
    </row>
    <row r="18" spans="1:20" s="306" customFormat="1" ht="3" customHeight="1">
      <c r="A18" s="307"/>
      <c r="B18" s="307"/>
      <c r="C18" s="307"/>
      <c r="D18" s="307"/>
      <c r="F18" s="305"/>
      <c r="G18" s="389"/>
      <c r="H18" s="390"/>
      <c r="I18" s="218"/>
      <c r="J18" s="307"/>
      <c r="K18" s="307"/>
      <c r="L18" s="307"/>
      <c r="M18" s="307"/>
      <c r="N18" s="307"/>
      <c r="O18" s="307"/>
      <c r="P18" s="307"/>
      <c r="Q18" s="307"/>
      <c r="R18" s="307"/>
      <c r="S18" s="307"/>
      <c r="T18" s="307"/>
    </row>
    <row r="19" spans="1:20" s="306" customFormat="1" ht="15" customHeight="1">
      <c r="A19" s="307"/>
      <c r="B19" s="307"/>
      <c r="C19" s="307"/>
      <c r="D19" s="307"/>
      <c r="F19" s="305"/>
      <c r="G19" s="1273" t="s">
        <v>568</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468" hidden="1" customWidth="1"/>
    <col min="7" max="8" width="7" style="474" hidden="1" customWidth="1"/>
    <col min="9" max="9" width="3.7109375" style="452" customWidth="1"/>
    <col min="10" max="11" width="3.7109375" style="451" customWidth="1"/>
    <col min="12" max="12" width="12.7109375" style="445" customWidth="1"/>
    <col min="13" max="13" width="47.42578125" style="445" customWidth="1"/>
    <col min="14" max="16" width="3.7109375" style="445" customWidth="1"/>
    <col min="17" max="17" width="23.7109375" style="445" customWidth="1"/>
    <col min="18" max="20" width="3.7109375" style="445" customWidth="1"/>
    <col min="21" max="21" width="23.7109375" style="445" customWidth="1"/>
    <col min="22" max="24" width="3.7109375" style="445" customWidth="1"/>
    <col min="25" max="27" width="23.7109375" style="445" customWidth="1"/>
    <col min="28" max="28" width="11.7109375" style="445" customWidth="1"/>
    <col min="29" max="29" width="3.7109375" style="445" customWidth="1"/>
    <col min="30" max="30" width="11.7109375" style="445" customWidth="1"/>
    <col min="31" max="31" width="8.5703125" style="445" hidden="1" customWidth="1"/>
    <col min="32" max="32" width="4.7109375" style="445" customWidth="1"/>
    <col min="33" max="33" width="115.7109375" style="445" customWidth="1"/>
    <col min="34" max="35" width="10.5703125" style="468"/>
    <col min="36" max="36" width="13.42578125" style="468" customWidth="1"/>
    <col min="37" max="37" width="10.5703125" style="468"/>
    <col min="38" max="246" width="10.5703125" style="445"/>
    <col min="247" max="254" width="0" style="445" hidden="1" customWidth="1"/>
    <col min="255" max="257" width="3.7109375" style="445" customWidth="1"/>
    <col min="258" max="258" width="12.7109375" style="445" customWidth="1"/>
    <col min="259" max="259" width="47.42578125" style="445" customWidth="1"/>
    <col min="260" max="260" width="5.5703125" style="445" customWidth="1"/>
    <col min="261" max="262" width="3.7109375" style="445" customWidth="1"/>
    <col min="263" max="263" width="22" style="445" customWidth="1"/>
    <col min="264" max="264" width="5.5703125" style="445" customWidth="1"/>
    <col min="265" max="266" width="3.7109375" style="445" customWidth="1"/>
    <col min="267" max="267" width="22" style="445" customWidth="1"/>
    <col min="268" max="268" width="5.5703125" style="445" customWidth="1"/>
    <col min="269" max="270" width="3.7109375" style="445" customWidth="1"/>
    <col min="271" max="271" width="22" style="445" customWidth="1"/>
    <col min="272" max="273" width="15.7109375" style="445" customWidth="1"/>
    <col min="274" max="274" width="11.7109375" style="445" customWidth="1"/>
    <col min="275" max="275" width="6.42578125" style="445" bestFit="1" customWidth="1"/>
    <col min="276" max="276" width="11.7109375" style="445" customWidth="1"/>
    <col min="277" max="277" width="0" style="445" hidden="1" customWidth="1"/>
    <col min="278" max="278" width="3.7109375" style="445" customWidth="1"/>
    <col min="279" max="279" width="11.140625" style="445" bestFit="1" customWidth="1"/>
    <col min="280" max="281" width="10.5703125" style="445"/>
    <col min="282" max="282" width="13.42578125" style="445" customWidth="1"/>
    <col min="283" max="502" width="10.5703125" style="445"/>
    <col min="503" max="510" width="0" style="445" hidden="1" customWidth="1"/>
    <col min="511" max="513" width="3.7109375" style="445" customWidth="1"/>
    <col min="514" max="514" width="12.7109375" style="445" customWidth="1"/>
    <col min="515" max="515" width="47.42578125" style="445" customWidth="1"/>
    <col min="516" max="516" width="5.5703125" style="445" customWidth="1"/>
    <col min="517" max="518" width="3.7109375" style="445" customWidth="1"/>
    <col min="519" max="519" width="22" style="445" customWidth="1"/>
    <col min="520" max="520" width="5.5703125" style="445" customWidth="1"/>
    <col min="521" max="522" width="3.7109375" style="445" customWidth="1"/>
    <col min="523" max="523" width="22" style="445" customWidth="1"/>
    <col min="524" max="524" width="5.5703125" style="445" customWidth="1"/>
    <col min="525" max="526" width="3.7109375" style="445" customWidth="1"/>
    <col min="527" max="527" width="22" style="445" customWidth="1"/>
    <col min="528" max="529" width="15.7109375" style="445" customWidth="1"/>
    <col min="530" max="530" width="11.7109375" style="445" customWidth="1"/>
    <col min="531" max="531" width="6.42578125" style="445" bestFit="1" customWidth="1"/>
    <col min="532" max="532" width="11.7109375" style="445" customWidth="1"/>
    <col min="533" max="533" width="0" style="445" hidden="1" customWidth="1"/>
    <col min="534" max="534" width="3.7109375" style="445" customWidth="1"/>
    <col min="535" max="535" width="11.140625" style="445" bestFit="1" customWidth="1"/>
    <col min="536" max="537" width="10.5703125" style="445"/>
    <col min="538" max="538" width="13.42578125" style="445" customWidth="1"/>
    <col min="539" max="758" width="10.5703125" style="445"/>
    <col min="759" max="766" width="0" style="445" hidden="1" customWidth="1"/>
    <col min="767" max="769" width="3.7109375" style="445" customWidth="1"/>
    <col min="770" max="770" width="12.7109375" style="445" customWidth="1"/>
    <col min="771" max="771" width="47.42578125" style="445" customWidth="1"/>
    <col min="772" max="772" width="5.5703125" style="445" customWidth="1"/>
    <col min="773" max="774" width="3.7109375" style="445" customWidth="1"/>
    <col min="775" max="775" width="22" style="445" customWidth="1"/>
    <col min="776" max="776" width="5.5703125" style="445" customWidth="1"/>
    <col min="777" max="778" width="3.7109375" style="445" customWidth="1"/>
    <col min="779" max="779" width="22" style="445" customWidth="1"/>
    <col min="780" max="780" width="5.5703125" style="445" customWidth="1"/>
    <col min="781" max="782" width="3.7109375" style="445" customWidth="1"/>
    <col min="783" max="783" width="22" style="445" customWidth="1"/>
    <col min="784" max="785" width="15.7109375" style="445" customWidth="1"/>
    <col min="786" max="786" width="11.7109375" style="445" customWidth="1"/>
    <col min="787" max="787" width="6.42578125" style="445" bestFit="1" customWidth="1"/>
    <col min="788" max="788" width="11.7109375" style="445" customWidth="1"/>
    <col min="789" max="789" width="0" style="445" hidden="1" customWidth="1"/>
    <col min="790" max="790" width="3.7109375" style="445" customWidth="1"/>
    <col min="791" max="791" width="11.140625" style="445" bestFit="1" customWidth="1"/>
    <col min="792" max="793" width="10.5703125" style="445"/>
    <col min="794" max="794" width="13.42578125" style="445" customWidth="1"/>
    <col min="795" max="1014" width="10.5703125" style="445"/>
    <col min="1015" max="1022" width="0" style="445" hidden="1" customWidth="1"/>
    <col min="1023" max="1025" width="3.7109375" style="445" customWidth="1"/>
    <col min="1026" max="1026" width="12.7109375" style="445" customWidth="1"/>
    <col min="1027" max="1027" width="47.42578125" style="445" customWidth="1"/>
    <col min="1028" max="1028" width="5.5703125" style="445" customWidth="1"/>
    <col min="1029" max="1030" width="3.7109375" style="445" customWidth="1"/>
    <col min="1031" max="1031" width="22" style="445" customWidth="1"/>
    <col min="1032" max="1032" width="5.5703125" style="445" customWidth="1"/>
    <col min="1033" max="1034" width="3.7109375" style="445" customWidth="1"/>
    <col min="1035" max="1035" width="22" style="445" customWidth="1"/>
    <col min="1036" max="1036" width="5.5703125" style="445" customWidth="1"/>
    <col min="1037" max="1038" width="3.7109375" style="445" customWidth="1"/>
    <col min="1039" max="1039" width="22" style="445" customWidth="1"/>
    <col min="1040" max="1041" width="15.7109375" style="445" customWidth="1"/>
    <col min="1042" max="1042" width="11.7109375" style="445" customWidth="1"/>
    <col min="1043" max="1043" width="6.42578125" style="445" bestFit="1" customWidth="1"/>
    <col min="1044" max="1044" width="11.7109375" style="445" customWidth="1"/>
    <col min="1045" max="1045" width="0" style="445" hidden="1" customWidth="1"/>
    <col min="1046" max="1046" width="3.7109375" style="445" customWidth="1"/>
    <col min="1047" max="1047" width="11.140625" style="445" bestFit="1" customWidth="1"/>
    <col min="1048" max="1049" width="10.5703125" style="445"/>
    <col min="1050" max="1050" width="13.42578125" style="445" customWidth="1"/>
    <col min="1051" max="1270" width="10.5703125" style="445"/>
    <col min="1271" max="1278" width="0" style="445" hidden="1" customWidth="1"/>
    <col min="1279" max="1281" width="3.7109375" style="445" customWidth="1"/>
    <col min="1282" max="1282" width="12.7109375" style="445" customWidth="1"/>
    <col min="1283" max="1283" width="47.42578125" style="445" customWidth="1"/>
    <col min="1284" max="1284" width="5.5703125" style="445" customWidth="1"/>
    <col min="1285" max="1286" width="3.7109375" style="445" customWidth="1"/>
    <col min="1287" max="1287" width="22" style="445" customWidth="1"/>
    <col min="1288" max="1288" width="5.5703125" style="445" customWidth="1"/>
    <col min="1289" max="1290" width="3.7109375" style="445" customWidth="1"/>
    <col min="1291" max="1291" width="22" style="445" customWidth="1"/>
    <col min="1292" max="1292" width="5.5703125" style="445" customWidth="1"/>
    <col min="1293" max="1294" width="3.7109375" style="445" customWidth="1"/>
    <col min="1295" max="1295" width="22" style="445" customWidth="1"/>
    <col min="1296" max="1297" width="15.7109375" style="445" customWidth="1"/>
    <col min="1298" max="1298" width="11.7109375" style="445" customWidth="1"/>
    <col min="1299" max="1299" width="6.42578125" style="445" bestFit="1" customWidth="1"/>
    <col min="1300" max="1300" width="11.7109375" style="445" customWidth="1"/>
    <col min="1301" max="1301" width="0" style="445" hidden="1" customWidth="1"/>
    <col min="1302" max="1302" width="3.7109375" style="445" customWidth="1"/>
    <col min="1303" max="1303" width="11.140625" style="445" bestFit="1" customWidth="1"/>
    <col min="1304" max="1305" width="10.5703125" style="445"/>
    <col min="1306" max="1306" width="13.42578125" style="445" customWidth="1"/>
    <col min="1307" max="1526" width="10.5703125" style="445"/>
    <col min="1527" max="1534" width="0" style="445" hidden="1" customWidth="1"/>
    <col min="1535" max="1537" width="3.7109375" style="445" customWidth="1"/>
    <col min="1538" max="1538" width="12.7109375" style="445" customWidth="1"/>
    <col min="1539" max="1539" width="47.42578125" style="445" customWidth="1"/>
    <col min="1540" max="1540" width="5.5703125" style="445" customWidth="1"/>
    <col min="1541" max="1542" width="3.7109375" style="445" customWidth="1"/>
    <col min="1543" max="1543" width="22" style="445" customWidth="1"/>
    <col min="1544" max="1544" width="5.5703125" style="445" customWidth="1"/>
    <col min="1545" max="1546" width="3.7109375" style="445" customWidth="1"/>
    <col min="1547" max="1547" width="22" style="445" customWidth="1"/>
    <col min="1548" max="1548" width="5.5703125" style="445" customWidth="1"/>
    <col min="1549" max="1550" width="3.7109375" style="445" customWidth="1"/>
    <col min="1551" max="1551" width="22" style="445" customWidth="1"/>
    <col min="1552" max="1553" width="15.7109375" style="445" customWidth="1"/>
    <col min="1554" max="1554" width="11.7109375" style="445" customWidth="1"/>
    <col min="1555" max="1555" width="6.42578125" style="445" bestFit="1" customWidth="1"/>
    <col min="1556" max="1556" width="11.7109375" style="445" customWidth="1"/>
    <col min="1557" max="1557" width="0" style="445" hidden="1" customWidth="1"/>
    <col min="1558" max="1558" width="3.7109375" style="445" customWidth="1"/>
    <col min="1559" max="1559" width="11.140625" style="445" bestFit="1" customWidth="1"/>
    <col min="1560" max="1561" width="10.5703125" style="445"/>
    <col min="1562" max="1562" width="13.42578125" style="445" customWidth="1"/>
    <col min="1563" max="1782" width="10.5703125" style="445"/>
    <col min="1783" max="1790" width="0" style="445" hidden="1" customWidth="1"/>
    <col min="1791" max="1793" width="3.7109375" style="445" customWidth="1"/>
    <col min="1794" max="1794" width="12.7109375" style="445" customWidth="1"/>
    <col min="1795" max="1795" width="47.42578125" style="445" customWidth="1"/>
    <col min="1796" max="1796" width="5.5703125" style="445" customWidth="1"/>
    <col min="1797" max="1798" width="3.7109375" style="445" customWidth="1"/>
    <col min="1799" max="1799" width="22" style="445" customWidth="1"/>
    <col min="1800" max="1800" width="5.5703125" style="445" customWidth="1"/>
    <col min="1801" max="1802" width="3.7109375" style="445" customWidth="1"/>
    <col min="1803" max="1803" width="22" style="445" customWidth="1"/>
    <col min="1804" max="1804" width="5.5703125" style="445" customWidth="1"/>
    <col min="1805" max="1806" width="3.7109375" style="445" customWidth="1"/>
    <col min="1807" max="1807" width="22" style="445" customWidth="1"/>
    <col min="1808" max="1809" width="15.7109375" style="445" customWidth="1"/>
    <col min="1810" max="1810" width="11.7109375" style="445" customWidth="1"/>
    <col min="1811" max="1811" width="6.42578125" style="445" bestFit="1" customWidth="1"/>
    <col min="1812" max="1812" width="11.7109375" style="445" customWidth="1"/>
    <col min="1813" max="1813" width="0" style="445" hidden="1" customWidth="1"/>
    <col min="1814" max="1814" width="3.7109375" style="445" customWidth="1"/>
    <col min="1815" max="1815" width="11.140625" style="445" bestFit="1" customWidth="1"/>
    <col min="1816" max="1817" width="10.5703125" style="445"/>
    <col min="1818" max="1818" width="13.42578125" style="445" customWidth="1"/>
    <col min="1819" max="2038" width="10.5703125" style="445"/>
    <col min="2039" max="2046" width="0" style="445" hidden="1" customWidth="1"/>
    <col min="2047" max="2049" width="3.7109375" style="445" customWidth="1"/>
    <col min="2050" max="2050" width="12.7109375" style="445" customWidth="1"/>
    <col min="2051" max="2051" width="47.42578125" style="445" customWidth="1"/>
    <col min="2052" max="2052" width="5.5703125" style="445" customWidth="1"/>
    <col min="2053" max="2054" width="3.7109375" style="445" customWidth="1"/>
    <col min="2055" max="2055" width="22" style="445" customWidth="1"/>
    <col min="2056" max="2056" width="5.5703125" style="445" customWidth="1"/>
    <col min="2057" max="2058" width="3.7109375" style="445" customWidth="1"/>
    <col min="2059" max="2059" width="22" style="445" customWidth="1"/>
    <col min="2060" max="2060" width="5.5703125" style="445" customWidth="1"/>
    <col min="2061" max="2062" width="3.7109375" style="445" customWidth="1"/>
    <col min="2063" max="2063" width="22" style="445" customWidth="1"/>
    <col min="2064" max="2065" width="15.7109375" style="445" customWidth="1"/>
    <col min="2066" max="2066" width="11.7109375" style="445" customWidth="1"/>
    <col min="2067" max="2067" width="6.42578125" style="445" bestFit="1" customWidth="1"/>
    <col min="2068" max="2068" width="11.7109375" style="445" customWidth="1"/>
    <col min="2069" max="2069" width="0" style="445" hidden="1" customWidth="1"/>
    <col min="2070" max="2070" width="3.7109375" style="445" customWidth="1"/>
    <col min="2071" max="2071" width="11.140625" style="445" bestFit="1" customWidth="1"/>
    <col min="2072" max="2073" width="10.5703125" style="445"/>
    <col min="2074" max="2074" width="13.42578125" style="445" customWidth="1"/>
    <col min="2075" max="2294" width="10.5703125" style="445"/>
    <col min="2295" max="2302" width="0" style="445" hidden="1" customWidth="1"/>
    <col min="2303" max="2305" width="3.7109375" style="445" customWidth="1"/>
    <col min="2306" max="2306" width="12.7109375" style="445" customWidth="1"/>
    <col min="2307" max="2307" width="47.42578125" style="445" customWidth="1"/>
    <col min="2308" max="2308" width="5.5703125" style="445" customWidth="1"/>
    <col min="2309" max="2310" width="3.7109375" style="445" customWidth="1"/>
    <col min="2311" max="2311" width="22" style="445" customWidth="1"/>
    <col min="2312" max="2312" width="5.5703125" style="445" customWidth="1"/>
    <col min="2313" max="2314" width="3.7109375" style="445" customWidth="1"/>
    <col min="2315" max="2315" width="22" style="445" customWidth="1"/>
    <col min="2316" max="2316" width="5.5703125" style="445" customWidth="1"/>
    <col min="2317" max="2318" width="3.7109375" style="445" customWidth="1"/>
    <col min="2319" max="2319" width="22" style="445" customWidth="1"/>
    <col min="2320" max="2321" width="15.7109375" style="445" customWidth="1"/>
    <col min="2322" max="2322" width="11.7109375" style="445" customWidth="1"/>
    <col min="2323" max="2323" width="6.42578125" style="445" bestFit="1" customWidth="1"/>
    <col min="2324" max="2324" width="11.7109375" style="445" customWidth="1"/>
    <col min="2325" max="2325" width="0" style="445" hidden="1" customWidth="1"/>
    <col min="2326" max="2326" width="3.7109375" style="445" customWidth="1"/>
    <col min="2327" max="2327" width="11.140625" style="445" bestFit="1" customWidth="1"/>
    <col min="2328" max="2329" width="10.5703125" style="445"/>
    <col min="2330" max="2330" width="13.42578125" style="445" customWidth="1"/>
    <col min="2331" max="2550" width="10.5703125" style="445"/>
    <col min="2551" max="2558" width="0" style="445" hidden="1" customWidth="1"/>
    <col min="2559" max="2561" width="3.7109375" style="445" customWidth="1"/>
    <col min="2562" max="2562" width="12.7109375" style="445" customWidth="1"/>
    <col min="2563" max="2563" width="47.42578125" style="445" customWidth="1"/>
    <col min="2564" max="2564" width="5.5703125" style="445" customWidth="1"/>
    <col min="2565" max="2566" width="3.7109375" style="445" customWidth="1"/>
    <col min="2567" max="2567" width="22" style="445" customWidth="1"/>
    <col min="2568" max="2568" width="5.5703125" style="445" customWidth="1"/>
    <col min="2569" max="2570" width="3.7109375" style="445" customWidth="1"/>
    <col min="2571" max="2571" width="22" style="445" customWidth="1"/>
    <col min="2572" max="2572" width="5.5703125" style="445" customWidth="1"/>
    <col min="2573" max="2574" width="3.7109375" style="445" customWidth="1"/>
    <col min="2575" max="2575" width="22" style="445" customWidth="1"/>
    <col min="2576" max="2577" width="15.7109375" style="445" customWidth="1"/>
    <col min="2578" max="2578" width="11.7109375" style="445" customWidth="1"/>
    <col min="2579" max="2579" width="6.42578125" style="445" bestFit="1" customWidth="1"/>
    <col min="2580" max="2580" width="11.7109375" style="445" customWidth="1"/>
    <col min="2581" max="2581" width="0" style="445" hidden="1" customWidth="1"/>
    <col min="2582" max="2582" width="3.7109375" style="445" customWidth="1"/>
    <col min="2583" max="2583" width="11.140625" style="445" bestFit="1" customWidth="1"/>
    <col min="2584" max="2585" width="10.5703125" style="445"/>
    <col min="2586" max="2586" width="13.42578125" style="445" customWidth="1"/>
    <col min="2587" max="2806" width="10.5703125" style="445"/>
    <col min="2807" max="2814" width="0" style="445" hidden="1" customWidth="1"/>
    <col min="2815" max="2817" width="3.7109375" style="445" customWidth="1"/>
    <col min="2818" max="2818" width="12.7109375" style="445" customWidth="1"/>
    <col min="2819" max="2819" width="47.42578125" style="445" customWidth="1"/>
    <col min="2820" max="2820" width="5.5703125" style="445" customWidth="1"/>
    <col min="2821" max="2822" width="3.7109375" style="445" customWidth="1"/>
    <col min="2823" max="2823" width="22" style="445" customWidth="1"/>
    <col min="2824" max="2824" width="5.5703125" style="445" customWidth="1"/>
    <col min="2825" max="2826" width="3.7109375" style="445" customWidth="1"/>
    <col min="2827" max="2827" width="22" style="445" customWidth="1"/>
    <col min="2828" max="2828" width="5.5703125" style="445" customWidth="1"/>
    <col min="2829" max="2830" width="3.7109375" style="445" customWidth="1"/>
    <col min="2831" max="2831" width="22" style="445" customWidth="1"/>
    <col min="2832" max="2833" width="15.7109375" style="445" customWidth="1"/>
    <col min="2834" max="2834" width="11.7109375" style="445" customWidth="1"/>
    <col min="2835" max="2835" width="6.42578125" style="445" bestFit="1" customWidth="1"/>
    <col min="2836" max="2836" width="11.7109375" style="445" customWidth="1"/>
    <col min="2837" max="2837" width="0" style="445" hidden="1" customWidth="1"/>
    <col min="2838" max="2838" width="3.7109375" style="445" customWidth="1"/>
    <col min="2839" max="2839" width="11.140625" style="445" bestFit="1" customWidth="1"/>
    <col min="2840" max="2841" width="10.5703125" style="445"/>
    <col min="2842" max="2842" width="13.42578125" style="445" customWidth="1"/>
    <col min="2843" max="3062" width="10.5703125" style="445"/>
    <col min="3063" max="3070" width="0" style="445" hidden="1" customWidth="1"/>
    <col min="3071" max="3073" width="3.7109375" style="445" customWidth="1"/>
    <col min="3074" max="3074" width="12.7109375" style="445" customWidth="1"/>
    <col min="3075" max="3075" width="47.42578125" style="445" customWidth="1"/>
    <col min="3076" max="3076" width="5.5703125" style="445" customWidth="1"/>
    <col min="3077" max="3078" width="3.7109375" style="445" customWidth="1"/>
    <col min="3079" max="3079" width="22" style="445" customWidth="1"/>
    <col min="3080" max="3080" width="5.5703125" style="445" customWidth="1"/>
    <col min="3081" max="3082" width="3.7109375" style="445" customWidth="1"/>
    <col min="3083" max="3083" width="22" style="445" customWidth="1"/>
    <col min="3084" max="3084" width="5.5703125" style="445" customWidth="1"/>
    <col min="3085" max="3086" width="3.7109375" style="445" customWidth="1"/>
    <col min="3087" max="3087" width="22" style="445" customWidth="1"/>
    <col min="3088" max="3089" width="15.7109375" style="445" customWidth="1"/>
    <col min="3090" max="3090" width="11.7109375" style="445" customWidth="1"/>
    <col min="3091" max="3091" width="6.42578125" style="445" bestFit="1" customWidth="1"/>
    <col min="3092" max="3092" width="11.7109375" style="445" customWidth="1"/>
    <col min="3093" max="3093" width="0" style="445" hidden="1" customWidth="1"/>
    <col min="3094" max="3094" width="3.7109375" style="445" customWidth="1"/>
    <col min="3095" max="3095" width="11.140625" style="445" bestFit="1" customWidth="1"/>
    <col min="3096" max="3097" width="10.5703125" style="445"/>
    <col min="3098" max="3098" width="13.42578125" style="445" customWidth="1"/>
    <col min="3099" max="3318" width="10.5703125" style="445"/>
    <col min="3319" max="3326" width="0" style="445" hidden="1" customWidth="1"/>
    <col min="3327" max="3329" width="3.7109375" style="445" customWidth="1"/>
    <col min="3330" max="3330" width="12.7109375" style="445" customWidth="1"/>
    <col min="3331" max="3331" width="47.42578125" style="445" customWidth="1"/>
    <col min="3332" max="3332" width="5.5703125" style="445" customWidth="1"/>
    <col min="3333" max="3334" width="3.7109375" style="445" customWidth="1"/>
    <col min="3335" max="3335" width="22" style="445" customWidth="1"/>
    <col min="3336" max="3336" width="5.5703125" style="445" customWidth="1"/>
    <col min="3337" max="3338" width="3.7109375" style="445" customWidth="1"/>
    <col min="3339" max="3339" width="22" style="445" customWidth="1"/>
    <col min="3340" max="3340" width="5.5703125" style="445" customWidth="1"/>
    <col min="3341" max="3342" width="3.7109375" style="445" customWidth="1"/>
    <col min="3343" max="3343" width="22" style="445" customWidth="1"/>
    <col min="3344" max="3345" width="15.7109375" style="445" customWidth="1"/>
    <col min="3346" max="3346" width="11.7109375" style="445" customWidth="1"/>
    <col min="3347" max="3347" width="6.42578125" style="445" bestFit="1" customWidth="1"/>
    <col min="3348" max="3348" width="11.7109375" style="445" customWidth="1"/>
    <col min="3349" max="3349" width="0" style="445" hidden="1" customWidth="1"/>
    <col min="3350" max="3350" width="3.7109375" style="445" customWidth="1"/>
    <col min="3351" max="3351" width="11.140625" style="445" bestFit="1" customWidth="1"/>
    <col min="3352" max="3353" width="10.5703125" style="445"/>
    <col min="3354" max="3354" width="13.42578125" style="445" customWidth="1"/>
    <col min="3355" max="3574" width="10.5703125" style="445"/>
    <col min="3575" max="3582" width="0" style="445" hidden="1" customWidth="1"/>
    <col min="3583" max="3585" width="3.7109375" style="445" customWidth="1"/>
    <col min="3586" max="3586" width="12.7109375" style="445" customWidth="1"/>
    <col min="3587" max="3587" width="47.42578125" style="445" customWidth="1"/>
    <col min="3588" max="3588" width="5.5703125" style="445" customWidth="1"/>
    <col min="3589" max="3590" width="3.7109375" style="445" customWidth="1"/>
    <col min="3591" max="3591" width="22" style="445" customWidth="1"/>
    <col min="3592" max="3592" width="5.5703125" style="445" customWidth="1"/>
    <col min="3593" max="3594" width="3.7109375" style="445" customWidth="1"/>
    <col min="3595" max="3595" width="22" style="445" customWidth="1"/>
    <col min="3596" max="3596" width="5.5703125" style="445" customWidth="1"/>
    <col min="3597" max="3598" width="3.7109375" style="445" customWidth="1"/>
    <col min="3599" max="3599" width="22" style="445" customWidth="1"/>
    <col min="3600" max="3601" width="15.7109375" style="445" customWidth="1"/>
    <col min="3602" max="3602" width="11.7109375" style="445" customWidth="1"/>
    <col min="3603" max="3603" width="6.42578125" style="445" bestFit="1" customWidth="1"/>
    <col min="3604" max="3604" width="11.7109375" style="445" customWidth="1"/>
    <col min="3605" max="3605" width="0" style="445" hidden="1" customWidth="1"/>
    <col min="3606" max="3606" width="3.7109375" style="445" customWidth="1"/>
    <col min="3607" max="3607" width="11.140625" style="445" bestFit="1" customWidth="1"/>
    <col min="3608" max="3609" width="10.5703125" style="445"/>
    <col min="3610" max="3610" width="13.42578125" style="445" customWidth="1"/>
    <col min="3611" max="3830" width="10.5703125" style="445"/>
    <col min="3831" max="3838" width="0" style="445" hidden="1" customWidth="1"/>
    <col min="3839" max="3841" width="3.7109375" style="445" customWidth="1"/>
    <col min="3842" max="3842" width="12.7109375" style="445" customWidth="1"/>
    <col min="3843" max="3843" width="47.42578125" style="445" customWidth="1"/>
    <col min="3844" max="3844" width="5.5703125" style="445" customWidth="1"/>
    <col min="3845" max="3846" width="3.7109375" style="445" customWidth="1"/>
    <col min="3847" max="3847" width="22" style="445" customWidth="1"/>
    <col min="3848" max="3848" width="5.5703125" style="445" customWidth="1"/>
    <col min="3849" max="3850" width="3.7109375" style="445" customWidth="1"/>
    <col min="3851" max="3851" width="22" style="445" customWidth="1"/>
    <col min="3852" max="3852" width="5.5703125" style="445" customWidth="1"/>
    <col min="3853" max="3854" width="3.7109375" style="445" customWidth="1"/>
    <col min="3855" max="3855" width="22" style="445" customWidth="1"/>
    <col min="3856" max="3857" width="15.7109375" style="445" customWidth="1"/>
    <col min="3858" max="3858" width="11.7109375" style="445" customWidth="1"/>
    <col min="3859" max="3859" width="6.42578125" style="445" bestFit="1" customWidth="1"/>
    <col min="3860" max="3860" width="11.7109375" style="445" customWidth="1"/>
    <col min="3861" max="3861" width="0" style="445" hidden="1" customWidth="1"/>
    <col min="3862" max="3862" width="3.7109375" style="445" customWidth="1"/>
    <col min="3863" max="3863" width="11.140625" style="445" bestFit="1" customWidth="1"/>
    <col min="3864" max="3865" width="10.5703125" style="445"/>
    <col min="3866" max="3866" width="13.42578125" style="445" customWidth="1"/>
    <col min="3867" max="4086" width="10.5703125" style="445"/>
    <col min="4087" max="4094" width="0" style="445" hidden="1" customWidth="1"/>
    <col min="4095" max="4097" width="3.7109375" style="445" customWidth="1"/>
    <col min="4098" max="4098" width="12.7109375" style="445" customWidth="1"/>
    <col min="4099" max="4099" width="47.42578125" style="445" customWidth="1"/>
    <col min="4100" max="4100" width="5.5703125" style="445" customWidth="1"/>
    <col min="4101" max="4102" width="3.7109375" style="445" customWidth="1"/>
    <col min="4103" max="4103" width="22" style="445" customWidth="1"/>
    <col min="4104" max="4104" width="5.5703125" style="445" customWidth="1"/>
    <col min="4105" max="4106" width="3.7109375" style="445" customWidth="1"/>
    <col min="4107" max="4107" width="22" style="445" customWidth="1"/>
    <col min="4108" max="4108" width="5.5703125" style="445" customWidth="1"/>
    <col min="4109" max="4110" width="3.7109375" style="445" customWidth="1"/>
    <col min="4111" max="4111" width="22" style="445" customWidth="1"/>
    <col min="4112" max="4113" width="15.7109375" style="445" customWidth="1"/>
    <col min="4114" max="4114" width="11.7109375" style="445" customWidth="1"/>
    <col min="4115" max="4115" width="6.42578125" style="445" bestFit="1" customWidth="1"/>
    <col min="4116" max="4116" width="11.7109375" style="445" customWidth="1"/>
    <col min="4117" max="4117" width="0" style="445" hidden="1" customWidth="1"/>
    <col min="4118" max="4118" width="3.7109375" style="445" customWidth="1"/>
    <col min="4119" max="4119" width="11.140625" style="445" bestFit="1" customWidth="1"/>
    <col min="4120" max="4121" width="10.5703125" style="445"/>
    <col min="4122" max="4122" width="13.42578125" style="445" customWidth="1"/>
    <col min="4123" max="4342" width="10.5703125" style="445"/>
    <col min="4343" max="4350" width="0" style="445" hidden="1" customWidth="1"/>
    <col min="4351" max="4353" width="3.7109375" style="445" customWidth="1"/>
    <col min="4354" max="4354" width="12.7109375" style="445" customWidth="1"/>
    <col min="4355" max="4355" width="47.42578125" style="445" customWidth="1"/>
    <col min="4356" max="4356" width="5.5703125" style="445" customWidth="1"/>
    <col min="4357" max="4358" width="3.7109375" style="445" customWidth="1"/>
    <col min="4359" max="4359" width="22" style="445" customWidth="1"/>
    <col min="4360" max="4360" width="5.5703125" style="445" customWidth="1"/>
    <col min="4361" max="4362" width="3.7109375" style="445" customWidth="1"/>
    <col min="4363" max="4363" width="22" style="445" customWidth="1"/>
    <col min="4364" max="4364" width="5.5703125" style="445" customWidth="1"/>
    <col min="4365" max="4366" width="3.7109375" style="445" customWidth="1"/>
    <col min="4367" max="4367" width="22" style="445" customWidth="1"/>
    <col min="4368" max="4369" width="15.7109375" style="445" customWidth="1"/>
    <col min="4370" max="4370" width="11.7109375" style="445" customWidth="1"/>
    <col min="4371" max="4371" width="6.42578125" style="445" bestFit="1" customWidth="1"/>
    <col min="4372" max="4372" width="11.7109375" style="445" customWidth="1"/>
    <col min="4373" max="4373" width="0" style="445" hidden="1" customWidth="1"/>
    <col min="4374" max="4374" width="3.7109375" style="445" customWidth="1"/>
    <col min="4375" max="4375" width="11.140625" style="445" bestFit="1" customWidth="1"/>
    <col min="4376" max="4377" width="10.5703125" style="445"/>
    <col min="4378" max="4378" width="13.42578125" style="445" customWidth="1"/>
    <col min="4379" max="4598" width="10.5703125" style="445"/>
    <col min="4599" max="4606" width="0" style="445" hidden="1" customWidth="1"/>
    <col min="4607" max="4609" width="3.7109375" style="445" customWidth="1"/>
    <col min="4610" max="4610" width="12.7109375" style="445" customWidth="1"/>
    <col min="4611" max="4611" width="47.42578125" style="445" customWidth="1"/>
    <col min="4612" max="4612" width="5.5703125" style="445" customWidth="1"/>
    <col min="4613" max="4614" width="3.7109375" style="445" customWidth="1"/>
    <col min="4615" max="4615" width="22" style="445" customWidth="1"/>
    <col min="4616" max="4616" width="5.5703125" style="445" customWidth="1"/>
    <col min="4617" max="4618" width="3.7109375" style="445" customWidth="1"/>
    <col min="4619" max="4619" width="22" style="445" customWidth="1"/>
    <col min="4620" max="4620" width="5.5703125" style="445" customWidth="1"/>
    <col min="4621" max="4622" width="3.7109375" style="445" customWidth="1"/>
    <col min="4623" max="4623" width="22" style="445" customWidth="1"/>
    <col min="4624" max="4625" width="15.7109375" style="445" customWidth="1"/>
    <col min="4626" max="4626" width="11.7109375" style="445" customWidth="1"/>
    <col min="4627" max="4627" width="6.42578125" style="445" bestFit="1" customWidth="1"/>
    <col min="4628" max="4628" width="11.7109375" style="445" customWidth="1"/>
    <col min="4629" max="4629" width="0" style="445" hidden="1" customWidth="1"/>
    <col min="4630" max="4630" width="3.7109375" style="445" customWidth="1"/>
    <col min="4631" max="4631" width="11.140625" style="445" bestFit="1" customWidth="1"/>
    <col min="4632" max="4633" width="10.5703125" style="445"/>
    <col min="4634" max="4634" width="13.42578125" style="445" customWidth="1"/>
    <col min="4635" max="4854" width="10.5703125" style="445"/>
    <col min="4855" max="4862" width="0" style="445" hidden="1" customWidth="1"/>
    <col min="4863" max="4865" width="3.7109375" style="445" customWidth="1"/>
    <col min="4866" max="4866" width="12.7109375" style="445" customWidth="1"/>
    <col min="4867" max="4867" width="47.42578125" style="445" customWidth="1"/>
    <col min="4868" max="4868" width="5.5703125" style="445" customWidth="1"/>
    <col min="4869" max="4870" width="3.7109375" style="445" customWidth="1"/>
    <col min="4871" max="4871" width="22" style="445" customWidth="1"/>
    <col min="4872" max="4872" width="5.5703125" style="445" customWidth="1"/>
    <col min="4873" max="4874" width="3.7109375" style="445" customWidth="1"/>
    <col min="4875" max="4875" width="22" style="445" customWidth="1"/>
    <col min="4876" max="4876" width="5.5703125" style="445" customWidth="1"/>
    <col min="4877" max="4878" width="3.7109375" style="445" customWidth="1"/>
    <col min="4879" max="4879" width="22" style="445" customWidth="1"/>
    <col min="4880" max="4881" width="15.7109375" style="445" customWidth="1"/>
    <col min="4882" max="4882" width="11.7109375" style="445" customWidth="1"/>
    <col min="4883" max="4883" width="6.42578125" style="445" bestFit="1" customWidth="1"/>
    <col min="4884" max="4884" width="11.7109375" style="445" customWidth="1"/>
    <col min="4885" max="4885" width="0" style="445" hidden="1" customWidth="1"/>
    <col min="4886" max="4886" width="3.7109375" style="445" customWidth="1"/>
    <col min="4887" max="4887" width="11.140625" style="445" bestFit="1" customWidth="1"/>
    <col min="4888" max="4889" width="10.5703125" style="445"/>
    <col min="4890" max="4890" width="13.42578125" style="445" customWidth="1"/>
    <col min="4891" max="5110" width="10.5703125" style="445"/>
    <col min="5111" max="5118" width="0" style="445" hidden="1" customWidth="1"/>
    <col min="5119" max="5121" width="3.7109375" style="445" customWidth="1"/>
    <col min="5122" max="5122" width="12.7109375" style="445" customWidth="1"/>
    <col min="5123" max="5123" width="47.42578125" style="445" customWidth="1"/>
    <col min="5124" max="5124" width="5.5703125" style="445" customWidth="1"/>
    <col min="5125" max="5126" width="3.7109375" style="445" customWidth="1"/>
    <col min="5127" max="5127" width="22" style="445" customWidth="1"/>
    <col min="5128" max="5128" width="5.5703125" style="445" customWidth="1"/>
    <col min="5129" max="5130" width="3.7109375" style="445" customWidth="1"/>
    <col min="5131" max="5131" width="22" style="445" customWidth="1"/>
    <col min="5132" max="5132" width="5.5703125" style="445" customWidth="1"/>
    <col min="5133" max="5134" width="3.7109375" style="445" customWidth="1"/>
    <col min="5135" max="5135" width="22" style="445" customWidth="1"/>
    <col min="5136" max="5137" width="15.7109375" style="445" customWidth="1"/>
    <col min="5138" max="5138" width="11.7109375" style="445" customWidth="1"/>
    <col min="5139" max="5139" width="6.42578125" style="445" bestFit="1" customWidth="1"/>
    <col min="5140" max="5140" width="11.7109375" style="445" customWidth="1"/>
    <col min="5141" max="5141" width="0" style="445" hidden="1" customWidth="1"/>
    <col min="5142" max="5142" width="3.7109375" style="445" customWidth="1"/>
    <col min="5143" max="5143" width="11.140625" style="445" bestFit="1" customWidth="1"/>
    <col min="5144" max="5145" width="10.5703125" style="445"/>
    <col min="5146" max="5146" width="13.42578125" style="445" customWidth="1"/>
    <col min="5147" max="5366" width="10.5703125" style="445"/>
    <col min="5367" max="5374" width="0" style="445" hidden="1" customWidth="1"/>
    <col min="5375" max="5377" width="3.7109375" style="445" customWidth="1"/>
    <col min="5378" max="5378" width="12.7109375" style="445" customWidth="1"/>
    <col min="5379" max="5379" width="47.42578125" style="445" customWidth="1"/>
    <col min="5380" max="5380" width="5.5703125" style="445" customWidth="1"/>
    <col min="5381" max="5382" width="3.7109375" style="445" customWidth="1"/>
    <col min="5383" max="5383" width="22" style="445" customWidth="1"/>
    <col min="5384" max="5384" width="5.5703125" style="445" customWidth="1"/>
    <col min="5385" max="5386" width="3.7109375" style="445" customWidth="1"/>
    <col min="5387" max="5387" width="22" style="445" customWidth="1"/>
    <col min="5388" max="5388" width="5.5703125" style="445" customWidth="1"/>
    <col min="5389" max="5390" width="3.7109375" style="445" customWidth="1"/>
    <col min="5391" max="5391" width="22" style="445" customWidth="1"/>
    <col min="5392" max="5393" width="15.7109375" style="445" customWidth="1"/>
    <col min="5394" max="5394" width="11.7109375" style="445" customWidth="1"/>
    <col min="5395" max="5395" width="6.42578125" style="445" bestFit="1" customWidth="1"/>
    <col min="5396" max="5396" width="11.7109375" style="445" customWidth="1"/>
    <col min="5397" max="5397" width="0" style="445" hidden="1" customWidth="1"/>
    <col min="5398" max="5398" width="3.7109375" style="445" customWidth="1"/>
    <col min="5399" max="5399" width="11.140625" style="445" bestFit="1" customWidth="1"/>
    <col min="5400" max="5401" width="10.5703125" style="445"/>
    <col min="5402" max="5402" width="13.42578125" style="445" customWidth="1"/>
    <col min="5403" max="5622" width="10.5703125" style="445"/>
    <col min="5623" max="5630" width="0" style="445" hidden="1" customWidth="1"/>
    <col min="5631" max="5633" width="3.7109375" style="445" customWidth="1"/>
    <col min="5634" max="5634" width="12.7109375" style="445" customWidth="1"/>
    <col min="5635" max="5635" width="47.42578125" style="445" customWidth="1"/>
    <col min="5636" max="5636" width="5.5703125" style="445" customWidth="1"/>
    <col min="5637" max="5638" width="3.7109375" style="445" customWidth="1"/>
    <col min="5639" max="5639" width="22" style="445" customWidth="1"/>
    <col min="5640" max="5640" width="5.5703125" style="445" customWidth="1"/>
    <col min="5641" max="5642" width="3.7109375" style="445" customWidth="1"/>
    <col min="5643" max="5643" width="22" style="445" customWidth="1"/>
    <col min="5644" max="5644" width="5.5703125" style="445" customWidth="1"/>
    <col min="5645" max="5646" width="3.7109375" style="445" customWidth="1"/>
    <col min="5647" max="5647" width="22" style="445" customWidth="1"/>
    <col min="5648" max="5649" width="15.7109375" style="445" customWidth="1"/>
    <col min="5650" max="5650" width="11.7109375" style="445" customWidth="1"/>
    <col min="5651" max="5651" width="6.42578125" style="445" bestFit="1" customWidth="1"/>
    <col min="5652" max="5652" width="11.7109375" style="445" customWidth="1"/>
    <col min="5653" max="5653" width="0" style="445" hidden="1" customWidth="1"/>
    <col min="5654" max="5654" width="3.7109375" style="445" customWidth="1"/>
    <col min="5655" max="5655" width="11.140625" style="445" bestFit="1" customWidth="1"/>
    <col min="5656" max="5657" width="10.5703125" style="445"/>
    <col min="5658" max="5658" width="13.42578125" style="445" customWidth="1"/>
    <col min="5659" max="5878" width="10.5703125" style="445"/>
    <col min="5879" max="5886" width="0" style="445" hidden="1" customWidth="1"/>
    <col min="5887" max="5889" width="3.7109375" style="445" customWidth="1"/>
    <col min="5890" max="5890" width="12.7109375" style="445" customWidth="1"/>
    <col min="5891" max="5891" width="47.42578125" style="445" customWidth="1"/>
    <col min="5892" max="5892" width="5.5703125" style="445" customWidth="1"/>
    <col min="5893" max="5894" width="3.7109375" style="445" customWidth="1"/>
    <col min="5895" max="5895" width="22" style="445" customWidth="1"/>
    <col min="5896" max="5896" width="5.5703125" style="445" customWidth="1"/>
    <col min="5897" max="5898" width="3.7109375" style="445" customWidth="1"/>
    <col min="5899" max="5899" width="22" style="445" customWidth="1"/>
    <col min="5900" max="5900" width="5.5703125" style="445" customWidth="1"/>
    <col min="5901" max="5902" width="3.7109375" style="445" customWidth="1"/>
    <col min="5903" max="5903" width="22" style="445" customWidth="1"/>
    <col min="5904" max="5905" width="15.7109375" style="445" customWidth="1"/>
    <col min="5906" max="5906" width="11.7109375" style="445" customWidth="1"/>
    <col min="5907" max="5907" width="6.42578125" style="445" bestFit="1" customWidth="1"/>
    <col min="5908" max="5908" width="11.7109375" style="445" customWidth="1"/>
    <col min="5909" max="5909" width="0" style="445" hidden="1" customWidth="1"/>
    <col min="5910" max="5910" width="3.7109375" style="445" customWidth="1"/>
    <col min="5911" max="5911" width="11.140625" style="445" bestFit="1" customWidth="1"/>
    <col min="5912" max="5913" width="10.5703125" style="445"/>
    <col min="5914" max="5914" width="13.42578125" style="445" customWidth="1"/>
    <col min="5915" max="6134" width="10.5703125" style="445"/>
    <col min="6135" max="6142" width="0" style="445" hidden="1" customWidth="1"/>
    <col min="6143" max="6145" width="3.7109375" style="445" customWidth="1"/>
    <col min="6146" max="6146" width="12.7109375" style="445" customWidth="1"/>
    <col min="6147" max="6147" width="47.42578125" style="445" customWidth="1"/>
    <col min="6148" max="6148" width="5.5703125" style="445" customWidth="1"/>
    <col min="6149" max="6150" width="3.7109375" style="445" customWidth="1"/>
    <col min="6151" max="6151" width="22" style="445" customWidth="1"/>
    <col min="6152" max="6152" width="5.5703125" style="445" customWidth="1"/>
    <col min="6153" max="6154" width="3.7109375" style="445" customWidth="1"/>
    <col min="6155" max="6155" width="22" style="445" customWidth="1"/>
    <col min="6156" max="6156" width="5.5703125" style="445" customWidth="1"/>
    <col min="6157" max="6158" width="3.7109375" style="445" customWidth="1"/>
    <col min="6159" max="6159" width="22" style="445" customWidth="1"/>
    <col min="6160" max="6161" width="15.7109375" style="445" customWidth="1"/>
    <col min="6162" max="6162" width="11.7109375" style="445" customWidth="1"/>
    <col min="6163" max="6163" width="6.42578125" style="445" bestFit="1" customWidth="1"/>
    <col min="6164" max="6164" width="11.7109375" style="445" customWidth="1"/>
    <col min="6165" max="6165" width="0" style="445" hidden="1" customWidth="1"/>
    <col min="6166" max="6166" width="3.7109375" style="445" customWidth="1"/>
    <col min="6167" max="6167" width="11.140625" style="445" bestFit="1" customWidth="1"/>
    <col min="6168" max="6169" width="10.5703125" style="445"/>
    <col min="6170" max="6170" width="13.42578125" style="445" customWidth="1"/>
    <col min="6171" max="6390" width="10.5703125" style="445"/>
    <col min="6391" max="6398" width="0" style="445" hidden="1" customWidth="1"/>
    <col min="6399" max="6401" width="3.7109375" style="445" customWidth="1"/>
    <col min="6402" max="6402" width="12.7109375" style="445" customWidth="1"/>
    <col min="6403" max="6403" width="47.42578125" style="445" customWidth="1"/>
    <col min="6404" max="6404" width="5.5703125" style="445" customWidth="1"/>
    <col min="6405" max="6406" width="3.7109375" style="445" customWidth="1"/>
    <col min="6407" max="6407" width="22" style="445" customWidth="1"/>
    <col min="6408" max="6408" width="5.5703125" style="445" customWidth="1"/>
    <col min="6409" max="6410" width="3.7109375" style="445" customWidth="1"/>
    <col min="6411" max="6411" width="22" style="445" customWidth="1"/>
    <col min="6412" max="6412" width="5.5703125" style="445" customWidth="1"/>
    <col min="6413" max="6414" width="3.7109375" style="445" customWidth="1"/>
    <col min="6415" max="6415" width="22" style="445" customWidth="1"/>
    <col min="6416" max="6417" width="15.7109375" style="445" customWidth="1"/>
    <col min="6418" max="6418" width="11.7109375" style="445" customWidth="1"/>
    <col min="6419" max="6419" width="6.42578125" style="445" bestFit="1" customWidth="1"/>
    <col min="6420" max="6420" width="11.7109375" style="445" customWidth="1"/>
    <col min="6421" max="6421" width="0" style="445" hidden="1" customWidth="1"/>
    <col min="6422" max="6422" width="3.7109375" style="445" customWidth="1"/>
    <col min="6423" max="6423" width="11.140625" style="445" bestFit="1" customWidth="1"/>
    <col min="6424" max="6425" width="10.5703125" style="445"/>
    <col min="6426" max="6426" width="13.42578125" style="445" customWidth="1"/>
    <col min="6427" max="6646" width="10.5703125" style="445"/>
    <col min="6647" max="6654" width="0" style="445" hidden="1" customWidth="1"/>
    <col min="6655" max="6657" width="3.7109375" style="445" customWidth="1"/>
    <col min="6658" max="6658" width="12.7109375" style="445" customWidth="1"/>
    <col min="6659" max="6659" width="47.42578125" style="445" customWidth="1"/>
    <col min="6660" max="6660" width="5.5703125" style="445" customWidth="1"/>
    <col min="6661" max="6662" width="3.7109375" style="445" customWidth="1"/>
    <col min="6663" max="6663" width="22" style="445" customWidth="1"/>
    <col min="6664" max="6664" width="5.5703125" style="445" customWidth="1"/>
    <col min="6665" max="6666" width="3.7109375" style="445" customWidth="1"/>
    <col min="6667" max="6667" width="22" style="445" customWidth="1"/>
    <col min="6668" max="6668" width="5.5703125" style="445" customWidth="1"/>
    <col min="6669" max="6670" width="3.7109375" style="445" customWidth="1"/>
    <col min="6671" max="6671" width="22" style="445" customWidth="1"/>
    <col min="6672" max="6673" width="15.7109375" style="445" customWidth="1"/>
    <col min="6674" max="6674" width="11.7109375" style="445" customWidth="1"/>
    <col min="6675" max="6675" width="6.42578125" style="445" bestFit="1" customWidth="1"/>
    <col min="6676" max="6676" width="11.7109375" style="445" customWidth="1"/>
    <col min="6677" max="6677" width="0" style="445" hidden="1" customWidth="1"/>
    <col min="6678" max="6678" width="3.7109375" style="445" customWidth="1"/>
    <col min="6679" max="6679" width="11.140625" style="445" bestFit="1" customWidth="1"/>
    <col min="6680" max="6681" width="10.5703125" style="445"/>
    <col min="6682" max="6682" width="13.42578125" style="445" customWidth="1"/>
    <col min="6683" max="6902" width="10.5703125" style="445"/>
    <col min="6903" max="6910" width="0" style="445" hidden="1" customWidth="1"/>
    <col min="6911" max="6913" width="3.7109375" style="445" customWidth="1"/>
    <col min="6914" max="6914" width="12.7109375" style="445" customWidth="1"/>
    <col min="6915" max="6915" width="47.42578125" style="445" customWidth="1"/>
    <col min="6916" max="6916" width="5.5703125" style="445" customWidth="1"/>
    <col min="6917" max="6918" width="3.7109375" style="445" customWidth="1"/>
    <col min="6919" max="6919" width="22" style="445" customWidth="1"/>
    <col min="6920" max="6920" width="5.5703125" style="445" customWidth="1"/>
    <col min="6921" max="6922" width="3.7109375" style="445" customWidth="1"/>
    <col min="6923" max="6923" width="22" style="445" customWidth="1"/>
    <col min="6924" max="6924" width="5.5703125" style="445" customWidth="1"/>
    <col min="6925" max="6926" width="3.7109375" style="445" customWidth="1"/>
    <col min="6927" max="6927" width="22" style="445" customWidth="1"/>
    <col min="6928" max="6929" width="15.7109375" style="445" customWidth="1"/>
    <col min="6930" max="6930" width="11.7109375" style="445" customWidth="1"/>
    <col min="6931" max="6931" width="6.42578125" style="445" bestFit="1" customWidth="1"/>
    <col min="6932" max="6932" width="11.7109375" style="445" customWidth="1"/>
    <col min="6933" max="6933" width="0" style="445" hidden="1" customWidth="1"/>
    <col min="6934" max="6934" width="3.7109375" style="445" customWidth="1"/>
    <col min="6935" max="6935" width="11.140625" style="445" bestFit="1" customWidth="1"/>
    <col min="6936" max="6937" width="10.5703125" style="445"/>
    <col min="6938" max="6938" width="13.42578125" style="445" customWidth="1"/>
    <col min="6939" max="7158" width="10.5703125" style="445"/>
    <col min="7159" max="7166" width="0" style="445" hidden="1" customWidth="1"/>
    <col min="7167" max="7169" width="3.7109375" style="445" customWidth="1"/>
    <col min="7170" max="7170" width="12.7109375" style="445" customWidth="1"/>
    <col min="7171" max="7171" width="47.42578125" style="445" customWidth="1"/>
    <col min="7172" max="7172" width="5.5703125" style="445" customWidth="1"/>
    <col min="7173" max="7174" width="3.7109375" style="445" customWidth="1"/>
    <col min="7175" max="7175" width="22" style="445" customWidth="1"/>
    <col min="7176" max="7176" width="5.5703125" style="445" customWidth="1"/>
    <col min="7177" max="7178" width="3.7109375" style="445" customWidth="1"/>
    <col min="7179" max="7179" width="22" style="445" customWidth="1"/>
    <col min="7180" max="7180" width="5.5703125" style="445" customWidth="1"/>
    <col min="7181" max="7182" width="3.7109375" style="445" customWidth="1"/>
    <col min="7183" max="7183" width="22" style="445" customWidth="1"/>
    <col min="7184" max="7185" width="15.7109375" style="445" customWidth="1"/>
    <col min="7186" max="7186" width="11.7109375" style="445" customWidth="1"/>
    <col min="7187" max="7187" width="6.42578125" style="445" bestFit="1" customWidth="1"/>
    <col min="7188" max="7188" width="11.7109375" style="445" customWidth="1"/>
    <col min="7189" max="7189" width="0" style="445" hidden="1" customWidth="1"/>
    <col min="7190" max="7190" width="3.7109375" style="445" customWidth="1"/>
    <col min="7191" max="7191" width="11.140625" style="445" bestFit="1" customWidth="1"/>
    <col min="7192" max="7193" width="10.5703125" style="445"/>
    <col min="7194" max="7194" width="13.42578125" style="445" customWidth="1"/>
    <col min="7195" max="7414" width="10.5703125" style="445"/>
    <col min="7415" max="7422" width="0" style="445" hidden="1" customWidth="1"/>
    <col min="7423" max="7425" width="3.7109375" style="445" customWidth="1"/>
    <col min="7426" max="7426" width="12.7109375" style="445" customWidth="1"/>
    <col min="7427" max="7427" width="47.42578125" style="445" customWidth="1"/>
    <col min="7428" max="7428" width="5.5703125" style="445" customWidth="1"/>
    <col min="7429" max="7430" width="3.7109375" style="445" customWidth="1"/>
    <col min="7431" max="7431" width="22" style="445" customWidth="1"/>
    <col min="7432" max="7432" width="5.5703125" style="445" customWidth="1"/>
    <col min="7433" max="7434" width="3.7109375" style="445" customWidth="1"/>
    <col min="7435" max="7435" width="22" style="445" customWidth="1"/>
    <col min="7436" max="7436" width="5.5703125" style="445" customWidth="1"/>
    <col min="7437" max="7438" width="3.7109375" style="445" customWidth="1"/>
    <col min="7439" max="7439" width="22" style="445" customWidth="1"/>
    <col min="7440" max="7441" width="15.7109375" style="445" customWidth="1"/>
    <col min="7442" max="7442" width="11.7109375" style="445" customWidth="1"/>
    <col min="7443" max="7443" width="6.42578125" style="445" bestFit="1" customWidth="1"/>
    <col min="7444" max="7444" width="11.7109375" style="445" customWidth="1"/>
    <col min="7445" max="7445" width="0" style="445" hidden="1" customWidth="1"/>
    <col min="7446" max="7446" width="3.7109375" style="445" customWidth="1"/>
    <col min="7447" max="7447" width="11.140625" style="445" bestFit="1" customWidth="1"/>
    <col min="7448" max="7449" width="10.5703125" style="445"/>
    <col min="7450" max="7450" width="13.42578125" style="445" customWidth="1"/>
    <col min="7451" max="7670" width="10.5703125" style="445"/>
    <col min="7671" max="7678" width="0" style="445" hidden="1" customWidth="1"/>
    <col min="7679" max="7681" width="3.7109375" style="445" customWidth="1"/>
    <col min="7682" max="7682" width="12.7109375" style="445" customWidth="1"/>
    <col min="7683" max="7683" width="47.42578125" style="445" customWidth="1"/>
    <col min="7684" max="7684" width="5.5703125" style="445" customWidth="1"/>
    <col min="7685" max="7686" width="3.7109375" style="445" customWidth="1"/>
    <col min="7687" max="7687" width="22" style="445" customWidth="1"/>
    <col min="7688" max="7688" width="5.5703125" style="445" customWidth="1"/>
    <col min="7689" max="7690" width="3.7109375" style="445" customWidth="1"/>
    <col min="7691" max="7691" width="22" style="445" customWidth="1"/>
    <col min="7692" max="7692" width="5.5703125" style="445" customWidth="1"/>
    <col min="7693" max="7694" width="3.7109375" style="445" customWidth="1"/>
    <col min="7695" max="7695" width="22" style="445" customWidth="1"/>
    <col min="7696" max="7697" width="15.7109375" style="445" customWidth="1"/>
    <col min="7698" max="7698" width="11.7109375" style="445" customWidth="1"/>
    <col min="7699" max="7699" width="6.42578125" style="445" bestFit="1" customWidth="1"/>
    <col min="7700" max="7700" width="11.7109375" style="445" customWidth="1"/>
    <col min="7701" max="7701" width="0" style="445" hidden="1" customWidth="1"/>
    <col min="7702" max="7702" width="3.7109375" style="445" customWidth="1"/>
    <col min="7703" max="7703" width="11.140625" style="445" bestFit="1" customWidth="1"/>
    <col min="7704" max="7705" width="10.5703125" style="445"/>
    <col min="7706" max="7706" width="13.42578125" style="445" customWidth="1"/>
    <col min="7707" max="7926" width="10.5703125" style="445"/>
    <col min="7927" max="7934" width="0" style="445" hidden="1" customWidth="1"/>
    <col min="7935" max="7937" width="3.7109375" style="445" customWidth="1"/>
    <col min="7938" max="7938" width="12.7109375" style="445" customWidth="1"/>
    <col min="7939" max="7939" width="47.42578125" style="445" customWidth="1"/>
    <col min="7940" max="7940" width="5.5703125" style="445" customWidth="1"/>
    <col min="7941" max="7942" width="3.7109375" style="445" customWidth="1"/>
    <col min="7943" max="7943" width="22" style="445" customWidth="1"/>
    <col min="7944" max="7944" width="5.5703125" style="445" customWidth="1"/>
    <col min="7945" max="7946" width="3.7109375" style="445" customWidth="1"/>
    <col min="7947" max="7947" width="22" style="445" customWidth="1"/>
    <col min="7948" max="7948" width="5.5703125" style="445" customWidth="1"/>
    <col min="7949" max="7950" width="3.7109375" style="445" customWidth="1"/>
    <col min="7951" max="7951" width="22" style="445" customWidth="1"/>
    <col min="7952" max="7953" width="15.7109375" style="445" customWidth="1"/>
    <col min="7954" max="7954" width="11.7109375" style="445" customWidth="1"/>
    <col min="7955" max="7955" width="6.42578125" style="445" bestFit="1" customWidth="1"/>
    <col min="7956" max="7956" width="11.7109375" style="445" customWidth="1"/>
    <col min="7957" max="7957" width="0" style="445" hidden="1" customWidth="1"/>
    <col min="7958" max="7958" width="3.7109375" style="445" customWidth="1"/>
    <col min="7959" max="7959" width="11.140625" style="445" bestFit="1" customWidth="1"/>
    <col min="7960" max="7961" width="10.5703125" style="445"/>
    <col min="7962" max="7962" width="13.42578125" style="445" customWidth="1"/>
    <col min="7963" max="8182" width="10.5703125" style="445"/>
    <col min="8183" max="8190" width="0" style="445" hidden="1" customWidth="1"/>
    <col min="8191" max="8193" width="3.7109375" style="445" customWidth="1"/>
    <col min="8194" max="8194" width="12.7109375" style="445" customWidth="1"/>
    <col min="8195" max="8195" width="47.42578125" style="445" customWidth="1"/>
    <col min="8196" max="8196" width="5.5703125" style="445" customWidth="1"/>
    <col min="8197" max="8198" width="3.7109375" style="445" customWidth="1"/>
    <col min="8199" max="8199" width="22" style="445" customWidth="1"/>
    <col min="8200" max="8200" width="5.5703125" style="445" customWidth="1"/>
    <col min="8201" max="8202" width="3.7109375" style="445" customWidth="1"/>
    <col min="8203" max="8203" width="22" style="445" customWidth="1"/>
    <col min="8204" max="8204" width="5.5703125" style="445" customWidth="1"/>
    <col min="8205" max="8206" width="3.7109375" style="445" customWidth="1"/>
    <col min="8207" max="8207" width="22" style="445" customWidth="1"/>
    <col min="8208" max="8209" width="15.7109375" style="445" customWidth="1"/>
    <col min="8210" max="8210" width="11.7109375" style="445" customWidth="1"/>
    <col min="8211" max="8211" width="6.42578125" style="445" bestFit="1" customWidth="1"/>
    <col min="8212" max="8212" width="11.7109375" style="445" customWidth="1"/>
    <col min="8213" max="8213" width="0" style="445" hidden="1" customWidth="1"/>
    <col min="8214" max="8214" width="3.7109375" style="445" customWidth="1"/>
    <col min="8215" max="8215" width="11.140625" style="445" bestFit="1" customWidth="1"/>
    <col min="8216" max="8217" width="10.5703125" style="445"/>
    <col min="8218" max="8218" width="13.42578125" style="445" customWidth="1"/>
    <col min="8219" max="8438" width="10.5703125" style="445"/>
    <col min="8439" max="8446" width="0" style="445" hidden="1" customWidth="1"/>
    <col min="8447" max="8449" width="3.7109375" style="445" customWidth="1"/>
    <col min="8450" max="8450" width="12.7109375" style="445" customWidth="1"/>
    <col min="8451" max="8451" width="47.42578125" style="445" customWidth="1"/>
    <col min="8452" max="8452" width="5.5703125" style="445" customWidth="1"/>
    <col min="8453" max="8454" width="3.7109375" style="445" customWidth="1"/>
    <col min="8455" max="8455" width="22" style="445" customWidth="1"/>
    <col min="8456" max="8456" width="5.5703125" style="445" customWidth="1"/>
    <col min="8457" max="8458" width="3.7109375" style="445" customWidth="1"/>
    <col min="8459" max="8459" width="22" style="445" customWidth="1"/>
    <col min="8460" max="8460" width="5.5703125" style="445" customWidth="1"/>
    <col min="8461" max="8462" width="3.7109375" style="445" customWidth="1"/>
    <col min="8463" max="8463" width="22" style="445" customWidth="1"/>
    <col min="8464" max="8465" width="15.7109375" style="445" customWidth="1"/>
    <col min="8466" max="8466" width="11.7109375" style="445" customWidth="1"/>
    <col min="8467" max="8467" width="6.42578125" style="445" bestFit="1" customWidth="1"/>
    <col min="8468" max="8468" width="11.7109375" style="445" customWidth="1"/>
    <col min="8469" max="8469" width="0" style="445" hidden="1" customWidth="1"/>
    <col min="8470" max="8470" width="3.7109375" style="445" customWidth="1"/>
    <col min="8471" max="8471" width="11.140625" style="445" bestFit="1" customWidth="1"/>
    <col min="8472" max="8473" width="10.5703125" style="445"/>
    <col min="8474" max="8474" width="13.42578125" style="445" customWidth="1"/>
    <col min="8475" max="8694" width="10.5703125" style="445"/>
    <col min="8695" max="8702" width="0" style="445" hidden="1" customWidth="1"/>
    <col min="8703" max="8705" width="3.7109375" style="445" customWidth="1"/>
    <col min="8706" max="8706" width="12.7109375" style="445" customWidth="1"/>
    <col min="8707" max="8707" width="47.42578125" style="445" customWidth="1"/>
    <col min="8708" max="8708" width="5.5703125" style="445" customWidth="1"/>
    <col min="8709" max="8710" width="3.7109375" style="445" customWidth="1"/>
    <col min="8711" max="8711" width="22" style="445" customWidth="1"/>
    <col min="8712" max="8712" width="5.5703125" style="445" customWidth="1"/>
    <col min="8713" max="8714" width="3.7109375" style="445" customWidth="1"/>
    <col min="8715" max="8715" width="22" style="445" customWidth="1"/>
    <col min="8716" max="8716" width="5.5703125" style="445" customWidth="1"/>
    <col min="8717" max="8718" width="3.7109375" style="445" customWidth="1"/>
    <col min="8719" max="8719" width="22" style="445" customWidth="1"/>
    <col min="8720" max="8721" width="15.7109375" style="445" customWidth="1"/>
    <col min="8722" max="8722" width="11.7109375" style="445" customWidth="1"/>
    <col min="8723" max="8723" width="6.42578125" style="445" bestFit="1" customWidth="1"/>
    <col min="8724" max="8724" width="11.7109375" style="445" customWidth="1"/>
    <col min="8725" max="8725" width="0" style="445" hidden="1" customWidth="1"/>
    <col min="8726" max="8726" width="3.7109375" style="445" customWidth="1"/>
    <col min="8727" max="8727" width="11.140625" style="445" bestFit="1" customWidth="1"/>
    <col min="8728" max="8729" width="10.5703125" style="445"/>
    <col min="8730" max="8730" width="13.42578125" style="445" customWidth="1"/>
    <col min="8731" max="8950" width="10.5703125" style="445"/>
    <col min="8951" max="8958" width="0" style="445" hidden="1" customWidth="1"/>
    <col min="8959" max="8961" width="3.7109375" style="445" customWidth="1"/>
    <col min="8962" max="8962" width="12.7109375" style="445" customWidth="1"/>
    <col min="8963" max="8963" width="47.42578125" style="445" customWidth="1"/>
    <col min="8964" max="8964" width="5.5703125" style="445" customWidth="1"/>
    <col min="8965" max="8966" width="3.7109375" style="445" customWidth="1"/>
    <col min="8967" max="8967" width="22" style="445" customWidth="1"/>
    <col min="8968" max="8968" width="5.5703125" style="445" customWidth="1"/>
    <col min="8969" max="8970" width="3.7109375" style="445" customWidth="1"/>
    <col min="8971" max="8971" width="22" style="445" customWidth="1"/>
    <col min="8972" max="8972" width="5.5703125" style="445" customWidth="1"/>
    <col min="8973" max="8974" width="3.7109375" style="445" customWidth="1"/>
    <col min="8975" max="8975" width="22" style="445" customWidth="1"/>
    <col min="8976" max="8977" width="15.7109375" style="445" customWidth="1"/>
    <col min="8978" max="8978" width="11.7109375" style="445" customWidth="1"/>
    <col min="8979" max="8979" width="6.42578125" style="445" bestFit="1" customWidth="1"/>
    <col min="8980" max="8980" width="11.7109375" style="445" customWidth="1"/>
    <col min="8981" max="8981" width="0" style="445" hidden="1" customWidth="1"/>
    <col min="8982" max="8982" width="3.7109375" style="445" customWidth="1"/>
    <col min="8983" max="8983" width="11.140625" style="445" bestFit="1" customWidth="1"/>
    <col min="8984" max="8985" width="10.5703125" style="445"/>
    <col min="8986" max="8986" width="13.42578125" style="445" customWidth="1"/>
    <col min="8987" max="9206" width="10.5703125" style="445"/>
    <col min="9207" max="9214" width="0" style="445" hidden="1" customWidth="1"/>
    <col min="9215" max="9217" width="3.7109375" style="445" customWidth="1"/>
    <col min="9218" max="9218" width="12.7109375" style="445" customWidth="1"/>
    <col min="9219" max="9219" width="47.42578125" style="445" customWidth="1"/>
    <col min="9220" max="9220" width="5.5703125" style="445" customWidth="1"/>
    <col min="9221" max="9222" width="3.7109375" style="445" customWidth="1"/>
    <col min="9223" max="9223" width="22" style="445" customWidth="1"/>
    <col min="9224" max="9224" width="5.5703125" style="445" customWidth="1"/>
    <col min="9225" max="9226" width="3.7109375" style="445" customWidth="1"/>
    <col min="9227" max="9227" width="22" style="445" customWidth="1"/>
    <col min="9228" max="9228" width="5.5703125" style="445" customWidth="1"/>
    <col min="9229" max="9230" width="3.7109375" style="445" customWidth="1"/>
    <col min="9231" max="9231" width="22" style="445" customWidth="1"/>
    <col min="9232" max="9233" width="15.7109375" style="445" customWidth="1"/>
    <col min="9234" max="9234" width="11.7109375" style="445" customWidth="1"/>
    <col min="9235" max="9235" width="6.42578125" style="445" bestFit="1" customWidth="1"/>
    <col min="9236" max="9236" width="11.7109375" style="445" customWidth="1"/>
    <col min="9237" max="9237" width="0" style="445" hidden="1" customWidth="1"/>
    <col min="9238" max="9238" width="3.7109375" style="445" customWidth="1"/>
    <col min="9239" max="9239" width="11.140625" style="445" bestFit="1" customWidth="1"/>
    <col min="9240" max="9241" width="10.5703125" style="445"/>
    <col min="9242" max="9242" width="13.42578125" style="445" customWidth="1"/>
    <col min="9243" max="9462" width="10.5703125" style="445"/>
    <col min="9463" max="9470" width="0" style="445" hidden="1" customWidth="1"/>
    <col min="9471" max="9473" width="3.7109375" style="445" customWidth="1"/>
    <col min="9474" max="9474" width="12.7109375" style="445" customWidth="1"/>
    <col min="9475" max="9475" width="47.42578125" style="445" customWidth="1"/>
    <col min="9476" max="9476" width="5.5703125" style="445" customWidth="1"/>
    <col min="9477" max="9478" width="3.7109375" style="445" customWidth="1"/>
    <col min="9479" max="9479" width="22" style="445" customWidth="1"/>
    <col min="9480" max="9480" width="5.5703125" style="445" customWidth="1"/>
    <col min="9481" max="9482" width="3.7109375" style="445" customWidth="1"/>
    <col min="9483" max="9483" width="22" style="445" customWidth="1"/>
    <col min="9484" max="9484" width="5.5703125" style="445" customWidth="1"/>
    <col min="9485" max="9486" width="3.7109375" style="445" customWidth="1"/>
    <col min="9487" max="9487" width="22" style="445" customWidth="1"/>
    <col min="9488" max="9489" width="15.7109375" style="445" customWidth="1"/>
    <col min="9490" max="9490" width="11.7109375" style="445" customWidth="1"/>
    <col min="9491" max="9491" width="6.42578125" style="445" bestFit="1" customWidth="1"/>
    <col min="9492" max="9492" width="11.7109375" style="445" customWidth="1"/>
    <col min="9493" max="9493" width="0" style="445" hidden="1" customWidth="1"/>
    <col min="9494" max="9494" width="3.7109375" style="445" customWidth="1"/>
    <col min="9495" max="9495" width="11.140625" style="445" bestFit="1" customWidth="1"/>
    <col min="9496" max="9497" width="10.5703125" style="445"/>
    <col min="9498" max="9498" width="13.42578125" style="445" customWidth="1"/>
    <col min="9499" max="9718" width="10.5703125" style="445"/>
    <col min="9719" max="9726" width="0" style="445" hidden="1" customWidth="1"/>
    <col min="9727" max="9729" width="3.7109375" style="445" customWidth="1"/>
    <col min="9730" max="9730" width="12.7109375" style="445" customWidth="1"/>
    <col min="9731" max="9731" width="47.42578125" style="445" customWidth="1"/>
    <col min="9732" max="9732" width="5.5703125" style="445" customWidth="1"/>
    <col min="9733" max="9734" width="3.7109375" style="445" customWidth="1"/>
    <col min="9735" max="9735" width="22" style="445" customWidth="1"/>
    <col min="9736" max="9736" width="5.5703125" style="445" customWidth="1"/>
    <col min="9737" max="9738" width="3.7109375" style="445" customWidth="1"/>
    <col min="9739" max="9739" width="22" style="445" customWidth="1"/>
    <col min="9740" max="9740" width="5.5703125" style="445" customWidth="1"/>
    <col min="9741" max="9742" width="3.7109375" style="445" customWidth="1"/>
    <col min="9743" max="9743" width="22" style="445" customWidth="1"/>
    <col min="9744" max="9745" width="15.7109375" style="445" customWidth="1"/>
    <col min="9746" max="9746" width="11.7109375" style="445" customWidth="1"/>
    <col min="9747" max="9747" width="6.42578125" style="445" bestFit="1" customWidth="1"/>
    <col min="9748" max="9748" width="11.7109375" style="445" customWidth="1"/>
    <col min="9749" max="9749" width="0" style="445" hidden="1" customWidth="1"/>
    <col min="9750" max="9750" width="3.7109375" style="445" customWidth="1"/>
    <col min="9751" max="9751" width="11.140625" style="445" bestFit="1" customWidth="1"/>
    <col min="9752" max="9753" width="10.5703125" style="445"/>
    <col min="9754" max="9754" width="13.42578125" style="445" customWidth="1"/>
    <col min="9755" max="9974" width="10.5703125" style="445"/>
    <col min="9975" max="9982" width="0" style="445" hidden="1" customWidth="1"/>
    <col min="9983" max="9985" width="3.7109375" style="445" customWidth="1"/>
    <col min="9986" max="9986" width="12.7109375" style="445" customWidth="1"/>
    <col min="9987" max="9987" width="47.42578125" style="445" customWidth="1"/>
    <col min="9988" max="9988" width="5.5703125" style="445" customWidth="1"/>
    <col min="9989" max="9990" width="3.7109375" style="445" customWidth="1"/>
    <col min="9991" max="9991" width="22" style="445" customWidth="1"/>
    <col min="9992" max="9992" width="5.5703125" style="445" customWidth="1"/>
    <col min="9993" max="9994" width="3.7109375" style="445" customWidth="1"/>
    <col min="9995" max="9995" width="22" style="445" customWidth="1"/>
    <col min="9996" max="9996" width="5.5703125" style="445" customWidth="1"/>
    <col min="9997" max="9998" width="3.7109375" style="445" customWidth="1"/>
    <col min="9999" max="9999" width="22" style="445" customWidth="1"/>
    <col min="10000" max="10001" width="15.7109375" style="445" customWidth="1"/>
    <col min="10002" max="10002" width="11.7109375" style="445" customWidth="1"/>
    <col min="10003" max="10003" width="6.42578125" style="445" bestFit="1" customWidth="1"/>
    <col min="10004" max="10004" width="11.7109375" style="445" customWidth="1"/>
    <col min="10005" max="10005" width="0" style="445" hidden="1" customWidth="1"/>
    <col min="10006" max="10006" width="3.7109375" style="445" customWidth="1"/>
    <col min="10007" max="10007" width="11.140625" style="445" bestFit="1" customWidth="1"/>
    <col min="10008" max="10009" width="10.5703125" style="445"/>
    <col min="10010" max="10010" width="13.42578125" style="445" customWidth="1"/>
    <col min="10011" max="10230" width="10.5703125" style="445"/>
    <col min="10231" max="10238" width="0" style="445" hidden="1" customWidth="1"/>
    <col min="10239" max="10241" width="3.7109375" style="445" customWidth="1"/>
    <col min="10242" max="10242" width="12.7109375" style="445" customWidth="1"/>
    <col min="10243" max="10243" width="47.42578125" style="445" customWidth="1"/>
    <col min="10244" max="10244" width="5.5703125" style="445" customWidth="1"/>
    <col min="10245" max="10246" width="3.7109375" style="445" customWidth="1"/>
    <col min="10247" max="10247" width="22" style="445" customWidth="1"/>
    <col min="10248" max="10248" width="5.5703125" style="445" customWidth="1"/>
    <col min="10249" max="10250" width="3.7109375" style="445" customWidth="1"/>
    <col min="10251" max="10251" width="22" style="445" customWidth="1"/>
    <col min="10252" max="10252" width="5.5703125" style="445" customWidth="1"/>
    <col min="10253" max="10254" width="3.7109375" style="445" customWidth="1"/>
    <col min="10255" max="10255" width="22" style="445" customWidth="1"/>
    <col min="10256" max="10257" width="15.7109375" style="445" customWidth="1"/>
    <col min="10258" max="10258" width="11.7109375" style="445" customWidth="1"/>
    <col min="10259" max="10259" width="6.42578125" style="445" bestFit="1" customWidth="1"/>
    <col min="10260" max="10260" width="11.7109375" style="445" customWidth="1"/>
    <col min="10261" max="10261" width="0" style="445" hidden="1" customWidth="1"/>
    <col min="10262" max="10262" width="3.7109375" style="445" customWidth="1"/>
    <col min="10263" max="10263" width="11.140625" style="445" bestFit="1" customWidth="1"/>
    <col min="10264" max="10265" width="10.5703125" style="445"/>
    <col min="10266" max="10266" width="13.42578125" style="445" customWidth="1"/>
    <col min="10267" max="10486" width="10.5703125" style="445"/>
    <col min="10487" max="10494" width="0" style="445" hidden="1" customWidth="1"/>
    <col min="10495" max="10497" width="3.7109375" style="445" customWidth="1"/>
    <col min="10498" max="10498" width="12.7109375" style="445" customWidth="1"/>
    <col min="10499" max="10499" width="47.42578125" style="445" customWidth="1"/>
    <col min="10500" max="10500" width="5.5703125" style="445" customWidth="1"/>
    <col min="10501" max="10502" width="3.7109375" style="445" customWidth="1"/>
    <col min="10503" max="10503" width="22" style="445" customWidth="1"/>
    <col min="10504" max="10504" width="5.5703125" style="445" customWidth="1"/>
    <col min="10505" max="10506" width="3.7109375" style="445" customWidth="1"/>
    <col min="10507" max="10507" width="22" style="445" customWidth="1"/>
    <col min="10508" max="10508" width="5.5703125" style="445" customWidth="1"/>
    <col min="10509" max="10510" width="3.7109375" style="445" customWidth="1"/>
    <col min="10511" max="10511" width="22" style="445" customWidth="1"/>
    <col min="10512" max="10513" width="15.7109375" style="445" customWidth="1"/>
    <col min="10514" max="10514" width="11.7109375" style="445" customWidth="1"/>
    <col min="10515" max="10515" width="6.42578125" style="445" bestFit="1" customWidth="1"/>
    <col min="10516" max="10516" width="11.7109375" style="445" customWidth="1"/>
    <col min="10517" max="10517" width="0" style="445" hidden="1" customWidth="1"/>
    <col min="10518" max="10518" width="3.7109375" style="445" customWidth="1"/>
    <col min="10519" max="10519" width="11.140625" style="445" bestFit="1" customWidth="1"/>
    <col min="10520" max="10521" width="10.5703125" style="445"/>
    <col min="10522" max="10522" width="13.42578125" style="445" customWidth="1"/>
    <col min="10523" max="10742" width="10.5703125" style="445"/>
    <col min="10743" max="10750" width="0" style="445" hidden="1" customWidth="1"/>
    <col min="10751" max="10753" width="3.7109375" style="445" customWidth="1"/>
    <col min="10754" max="10754" width="12.7109375" style="445" customWidth="1"/>
    <col min="10755" max="10755" width="47.42578125" style="445" customWidth="1"/>
    <col min="10756" max="10756" width="5.5703125" style="445" customWidth="1"/>
    <col min="10757" max="10758" width="3.7109375" style="445" customWidth="1"/>
    <col min="10759" max="10759" width="22" style="445" customWidth="1"/>
    <col min="10760" max="10760" width="5.5703125" style="445" customWidth="1"/>
    <col min="10761" max="10762" width="3.7109375" style="445" customWidth="1"/>
    <col min="10763" max="10763" width="22" style="445" customWidth="1"/>
    <col min="10764" max="10764" width="5.5703125" style="445" customWidth="1"/>
    <col min="10765" max="10766" width="3.7109375" style="445" customWidth="1"/>
    <col min="10767" max="10767" width="22" style="445" customWidth="1"/>
    <col min="10768" max="10769" width="15.7109375" style="445" customWidth="1"/>
    <col min="10770" max="10770" width="11.7109375" style="445" customWidth="1"/>
    <col min="10771" max="10771" width="6.42578125" style="445" bestFit="1" customWidth="1"/>
    <col min="10772" max="10772" width="11.7109375" style="445" customWidth="1"/>
    <col min="10773" max="10773" width="0" style="445" hidden="1" customWidth="1"/>
    <col min="10774" max="10774" width="3.7109375" style="445" customWidth="1"/>
    <col min="10775" max="10775" width="11.140625" style="445" bestFit="1" customWidth="1"/>
    <col min="10776" max="10777" width="10.5703125" style="445"/>
    <col min="10778" max="10778" width="13.42578125" style="445" customWidth="1"/>
    <col min="10779" max="10998" width="10.5703125" style="445"/>
    <col min="10999" max="11006" width="0" style="445" hidden="1" customWidth="1"/>
    <col min="11007" max="11009" width="3.7109375" style="445" customWidth="1"/>
    <col min="11010" max="11010" width="12.7109375" style="445" customWidth="1"/>
    <col min="11011" max="11011" width="47.42578125" style="445" customWidth="1"/>
    <col min="11012" max="11012" width="5.5703125" style="445" customWidth="1"/>
    <col min="11013" max="11014" width="3.7109375" style="445" customWidth="1"/>
    <col min="11015" max="11015" width="22" style="445" customWidth="1"/>
    <col min="11016" max="11016" width="5.5703125" style="445" customWidth="1"/>
    <col min="11017" max="11018" width="3.7109375" style="445" customWidth="1"/>
    <col min="11019" max="11019" width="22" style="445" customWidth="1"/>
    <col min="11020" max="11020" width="5.5703125" style="445" customWidth="1"/>
    <col min="11021" max="11022" width="3.7109375" style="445" customWidth="1"/>
    <col min="11023" max="11023" width="22" style="445" customWidth="1"/>
    <col min="11024" max="11025" width="15.7109375" style="445" customWidth="1"/>
    <col min="11026" max="11026" width="11.7109375" style="445" customWidth="1"/>
    <col min="11027" max="11027" width="6.42578125" style="445" bestFit="1" customWidth="1"/>
    <col min="11028" max="11028" width="11.7109375" style="445" customWidth="1"/>
    <col min="11029" max="11029" width="0" style="445" hidden="1" customWidth="1"/>
    <col min="11030" max="11030" width="3.7109375" style="445" customWidth="1"/>
    <col min="11031" max="11031" width="11.140625" style="445" bestFit="1" customWidth="1"/>
    <col min="11032" max="11033" width="10.5703125" style="445"/>
    <col min="11034" max="11034" width="13.42578125" style="445" customWidth="1"/>
    <col min="11035" max="11254" width="10.5703125" style="445"/>
    <col min="11255" max="11262" width="0" style="445" hidden="1" customWidth="1"/>
    <col min="11263" max="11265" width="3.7109375" style="445" customWidth="1"/>
    <col min="11266" max="11266" width="12.7109375" style="445" customWidth="1"/>
    <col min="11267" max="11267" width="47.42578125" style="445" customWidth="1"/>
    <col min="11268" max="11268" width="5.5703125" style="445" customWidth="1"/>
    <col min="11269" max="11270" width="3.7109375" style="445" customWidth="1"/>
    <col min="11271" max="11271" width="22" style="445" customWidth="1"/>
    <col min="11272" max="11272" width="5.5703125" style="445" customWidth="1"/>
    <col min="11273" max="11274" width="3.7109375" style="445" customWidth="1"/>
    <col min="11275" max="11275" width="22" style="445" customWidth="1"/>
    <col min="11276" max="11276" width="5.5703125" style="445" customWidth="1"/>
    <col min="11277" max="11278" width="3.7109375" style="445" customWidth="1"/>
    <col min="11279" max="11279" width="22" style="445" customWidth="1"/>
    <col min="11280" max="11281" width="15.7109375" style="445" customWidth="1"/>
    <col min="11282" max="11282" width="11.7109375" style="445" customWidth="1"/>
    <col min="11283" max="11283" width="6.42578125" style="445" bestFit="1" customWidth="1"/>
    <col min="11284" max="11284" width="11.7109375" style="445" customWidth="1"/>
    <col min="11285" max="11285" width="0" style="445" hidden="1" customWidth="1"/>
    <col min="11286" max="11286" width="3.7109375" style="445" customWidth="1"/>
    <col min="11287" max="11287" width="11.140625" style="445" bestFit="1" customWidth="1"/>
    <col min="11288" max="11289" width="10.5703125" style="445"/>
    <col min="11290" max="11290" width="13.42578125" style="445" customWidth="1"/>
    <col min="11291" max="11510" width="10.5703125" style="445"/>
    <col min="11511" max="11518" width="0" style="445" hidden="1" customWidth="1"/>
    <col min="11519" max="11521" width="3.7109375" style="445" customWidth="1"/>
    <col min="11522" max="11522" width="12.7109375" style="445" customWidth="1"/>
    <col min="11523" max="11523" width="47.42578125" style="445" customWidth="1"/>
    <col min="11524" max="11524" width="5.5703125" style="445" customWidth="1"/>
    <col min="11525" max="11526" width="3.7109375" style="445" customWidth="1"/>
    <col min="11527" max="11527" width="22" style="445" customWidth="1"/>
    <col min="11528" max="11528" width="5.5703125" style="445" customWidth="1"/>
    <col min="11529" max="11530" width="3.7109375" style="445" customWidth="1"/>
    <col min="11531" max="11531" width="22" style="445" customWidth="1"/>
    <col min="11532" max="11532" width="5.5703125" style="445" customWidth="1"/>
    <col min="11533" max="11534" width="3.7109375" style="445" customWidth="1"/>
    <col min="11535" max="11535" width="22" style="445" customWidth="1"/>
    <col min="11536" max="11537" width="15.7109375" style="445" customWidth="1"/>
    <col min="11538" max="11538" width="11.7109375" style="445" customWidth="1"/>
    <col min="11539" max="11539" width="6.42578125" style="445" bestFit="1" customWidth="1"/>
    <col min="11540" max="11540" width="11.7109375" style="445" customWidth="1"/>
    <col min="11541" max="11541" width="0" style="445" hidden="1" customWidth="1"/>
    <col min="11542" max="11542" width="3.7109375" style="445" customWidth="1"/>
    <col min="11543" max="11543" width="11.140625" style="445" bestFit="1" customWidth="1"/>
    <col min="11544" max="11545" width="10.5703125" style="445"/>
    <col min="11546" max="11546" width="13.42578125" style="445" customWidth="1"/>
    <col min="11547" max="11766" width="10.5703125" style="445"/>
    <col min="11767" max="11774" width="0" style="445" hidden="1" customWidth="1"/>
    <col min="11775" max="11777" width="3.7109375" style="445" customWidth="1"/>
    <col min="11778" max="11778" width="12.7109375" style="445" customWidth="1"/>
    <col min="11779" max="11779" width="47.42578125" style="445" customWidth="1"/>
    <col min="11780" max="11780" width="5.5703125" style="445" customWidth="1"/>
    <col min="11781" max="11782" width="3.7109375" style="445" customWidth="1"/>
    <col min="11783" max="11783" width="22" style="445" customWidth="1"/>
    <col min="11784" max="11784" width="5.5703125" style="445" customWidth="1"/>
    <col min="11785" max="11786" width="3.7109375" style="445" customWidth="1"/>
    <col min="11787" max="11787" width="22" style="445" customWidth="1"/>
    <col min="11788" max="11788" width="5.5703125" style="445" customWidth="1"/>
    <col min="11789" max="11790" width="3.7109375" style="445" customWidth="1"/>
    <col min="11791" max="11791" width="22" style="445" customWidth="1"/>
    <col min="11792" max="11793" width="15.7109375" style="445" customWidth="1"/>
    <col min="11794" max="11794" width="11.7109375" style="445" customWidth="1"/>
    <col min="11795" max="11795" width="6.42578125" style="445" bestFit="1" customWidth="1"/>
    <col min="11796" max="11796" width="11.7109375" style="445" customWidth="1"/>
    <col min="11797" max="11797" width="0" style="445" hidden="1" customWidth="1"/>
    <col min="11798" max="11798" width="3.7109375" style="445" customWidth="1"/>
    <col min="11799" max="11799" width="11.140625" style="445" bestFit="1" customWidth="1"/>
    <col min="11800" max="11801" width="10.5703125" style="445"/>
    <col min="11802" max="11802" width="13.42578125" style="445" customWidth="1"/>
    <col min="11803" max="12022" width="10.5703125" style="445"/>
    <col min="12023" max="12030" width="0" style="445" hidden="1" customWidth="1"/>
    <col min="12031" max="12033" width="3.7109375" style="445" customWidth="1"/>
    <col min="12034" max="12034" width="12.7109375" style="445" customWidth="1"/>
    <col min="12035" max="12035" width="47.42578125" style="445" customWidth="1"/>
    <col min="12036" max="12036" width="5.5703125" style="445" customWidth="1"/>
    <col min="12037" max="12038" width="3.7109375" style="445" customWidth="1"/>
    <col min="12039" max="12039" width="22" style="445" customWidth="1"/>
    <col min="12040" max="12040" width="5.5703125" style="445" customWidth="1"/>
    <col min="12041" max="12042" width="3.7109375" style="445" customWidth="1"/>
    <col min="12043" max="12043" width="22" style="445" customWidth="1"/>
    <col min="12044" max="12044" width="5.5703125" style="445" customWidth="1"/>
    <col min="12045" max="12046" width="3.7109375" style="445" customWidth="1"/>
    <col min="12047" max="12047" width="22" style="445" customWidth="1"/>
    <col min="12048" max="12049" width="15.7109375" style="445" customWidth="1"/>
    <col min="12050" max="12050" width="11.7109375" style="445" customWidth="1"/>
    <col min="12051" max="12051" width="6.42578125" style="445" bestFit="1" customWidth="1"/>
    <col min="12052" max="12052" width="11.7109375" style="445" customWidth="1"/>
    <col min="12053" max="12053" width="0" style="445" hidden="1" customWidth="1"/>
    <col min="12054" max="12054" width="3.7109375" style="445" customWidth="1"/>
    <col min="12055" max="12055" width="11.140625" style="445" bestFit="1" customWidth="1"/>
    <col min="12056" max="12057" width="10.5703125" style="445"/>
    <col min="12058" max="12058" width="13.42578125" style="445" customWidth="1"/>
    <col min="12059" max="12278" width="10.5703125" style="445"/>
    <col min="12279" max="12286" width="0" style="445" hidden="1" customWidth="1"/>
    <col min="12287" max="12289" width="3.7109375" style="445" customWidth="1"/>
    <col min="12290" max="12290" width="12.7109375" style="445" customWidth="1"/>
    <col min="12291" max="12291" width="47.42578125" style="445" customWidth="1"/>
    <col min="12292" max="12292" width="5.5703125" style="445" customWidth="1"/>
    <col min="12293" max="12294" width="3.7109375" style="445" customWidth="1"/>
    <col min="12295" max="12295" width="22" style="445" customWidth="1"/>
    <col min="12296" max="12296" width="5.5703125" style="445" customWidth="1"/>
    <col min="12297" max="12298" width="3.7109375" style="445" customWidth="1"/>
    <col min="12299" max="12299" width="22" style="445" customWidth="1"/>
    <col min="12300" max="12300" width="5.5703125" style="445" customWidth="1"/>
    <col min="12301" max="12302" width="3.7109375" style="445" customWidth="1"/>
    <col min="12303" max="12303" width="22" style="445" customWidth="1"/>
    <col min="12304" max="12305" width="15.7109375" style="445" customWidth="1"/>
    <col min="12306" max="12306" width="11.7109375" style="445" customWidth="1"/>
    <col min="12307" max="12307" width="6.42578125" style="445" bestFit="1" customWidth="1"/>
    <col min="12308" max="12308" width="11.7109375" style="445" customWidth="1"/>
    <col min="12309" max="12309" width="0" style="445" hidden="1" customWidth="1"/>
    <col min="12310" max="12310" width="3.7109375" style="445" customWidth="1"/>
    <col min="12311" max="12311" width="11.140625" style="445" bestFit="1" customWidth="1"/>
    <col min="12312" max="12313" width="10.5703125" style="445"/>
    <col min="12314" max="12314" width="13.42578125" style="445" customWidth="1"/>
    <col min="12315" max="12534" width="10.5703125" style="445"/>
    <col min="12535" max="12542" width="0" style="445" hidden="1" customWidth="1"/>
    <col min="12543" max="12545" width="3.7109375" style="445" customWidth="1"/>
    <col min="12546" max="12546" width="12.7109375" style="445" customWidth="1"/>
    <col min="12547" max="12547" width="47.42578125" style="445" customWidth="1"/>
    <col min="12548" max="12548" width="5.5703125" style="445" customWidth="1"/>
    <col min="12549" max="12550" width="3.7109375" style="445" customWidth="1"/>
    <col min="12551" max="12551" width="22" style="445" customWidth="1"/>
    <col min="12552" max="12552" width="5.5703125" style="445" customWidth="1"/>
    <col min="12553" max="12554" width="3.7109375" style="445" customWidth="1"/>
    <col min="12555" max="12555" width="22" style="445" customWidth="1"/>
    <col min="12556" max="12556" width="5.5703125" style="445" customWidth="1"/>
    <col min="12557" max="12558" width="3.7109375" style="445" customWidth="1"/>
    <col min="12559" max="12559" width="22" style="445" customWidth="1"/>
    <col min="12560" max="12561" width="15.7109375" style="445" customWidth="1"/>
    <col min="12562" max="12562" width="11.7109375" style="445" customWidth="1"/>
    <col min="12563" max="12563" width="6.42578125" style="445" bestFit="1" customWidth="1"/>
    <col min="12564" max="12564" width="11.7109375" style="445" customWidth="1"/>
    <col min="12565" max="12565" width="0" style="445" hidden="1" customWidth="1"/>
    <col min="12566" max="12566" width="3.7109375" style="445" customWidth="1"/>
    <col min="12567" max="12567" width="11.140625" style="445" bestFit="1" customWidth="1"/>
    <col min="12568" max="12569" width="10.5703125" style="445"/>
    <col min="12570" max="12570" width="13.42578125" style="445" customWidth="1"/>
    <col min="12571" max="12790" width="10.5703125" style="445"/>
    <col min="12791" max="12798" width="0" style="445" hidden="1" customWidth="1"/>
    <col min="12799" max="12801" width="3.7109375" style="445" customWidth="1"/>
    <col min="12802" max="12802" width="12.7109375" style="445" customWidth="1"/>
    <col min="12803" max="12803" width="47.42578125" style="445" customWidth="1"/>
    <col min="12804" max="12804" width="5.5703125" style="445" customWidth="1"/>
    <col min="12805" max="12806" width="3.7109375" style="445" customWidth="1"/>
    <col min="12807" max="12807" width="22" style="445" customWidth="1"/>
    <col min="12808" max="12808" width="5.5703125" style="445" customWidth="1"/>
    <col min="12809" max="12810" width="3.7109375" style="445" customWidth="1"/>
    <col min="12811" max="12811" width="22" style="445" customWidth="1"/>
    <col min="12812" max="12812" width="5.5703125" style="445" customWidth="1"/>
    <col min="12813" max="12814" width="3.7109375" style="445" customWidth="1"/>
    <col min="12815" max="12815" width="22" style="445" customWidth="1"/>
    <col min="12816" max="12817" width="15.7109375" style="445" customWidth="1"/>
    <col min="12818" max="12818" width="11.7109375" style="445" customWidth="1"/>
    <col min="12819" max="12819" width="6.42578125" style="445" bestFit="1" customWidth="1"/>
    <col min="12820" max="12820" width="11.7109375" style="445" customWidth="1"/>
    <col min="12821" max="12821" width="0" style="445" hidden="1" customWidth="1"/>
    <col min="12822" max="12822" width="3.7109375" style="445" customWidth="1"/>
    <col min="12823" max="12823" width="11.140625" style="445" bestFit="1" customWidth="1"/>
    <col min="12824" max="12825" width="10.5703125" style="445"/>
    <col min="12826" max="12826" width="13.42578125" style="445" customWidth="1"/>
    <col min="12827" max="13046" width="10.5703125" style="445"/>
    <col min="13047" max="13054" width="0" style="445" hidden="1" customWidth="1"/>
    <col min="13055" max="13057" width="3.7109375" style="445" customWidth="1"/>
    <col min="13058" max="13058" width="12.7109375" style="445" customWidth="1"/>
    <col min="13059" max="13059" width="47.42578125" style="445" customWidth="1"/>
    <col min="13060" max="13060" width="5.5703125" style="445" customWidth="1"/>
    <col min="13061" max="13062" width="3.7109375" style="445" customWidth="1"/>
    <col min="13063" max="13063" width="22" style="445" customWidth="1"/>
    <col min="13064" max="13064" width="5.5703125" style="445" customWidth="1"/>
    <col min="13065" max="13066" width="3.7109375" style="445" customWidth="1"/>
    <col min="13067" max="13067" width="22" style="445" customWidth="1"/>
    <col min="13068" max="13068" width="5.5703125" style="445" customWidth="1"/>
    <col min="13069" max="13070" width="3.7109375" style="445" customWidth="1"/>
    <col min="13071" max="13071" width="22" style="445" customWidth="1"/>
    <col min="13072" max="13073" width="15.7109375" style="445" customWidth="1"/>
    <col min="13074" max="13074" width="11.7109375" style="445" customWidth="1"/>
    <col min="13075" max="13075" width="6.42578125" style="445" bestFit="1" customWidth="1"/>
    <col min="13076" max="13076" width="11.7109375" style="445" customWidth="1"/>
    <col min="13077" max="13077" width="0" style="445" hidden="1" customWidth="1"/>
    <col min="13078" max="13078" width="3.7109375" style="445" customWidth="1"/>
    <col min="13079" max="13079" width="11.140625" style="445" bestFit="1" customWidth="1"/>
    <col min="13080" max="13081" width="10.5703125" style="445"/>
    <col min="13082" max="13082" width="13.42578125" style="445" customWidth="1"/>
    <col min="13083" max="13302" width="10.5703125" style="445"/>
    <col min="13303" max="13310" width="0" style="445" hidden="1" customWidth="1"/>
    <col min="13311" max="13313" width="3.7109375" style="445" customWidth="1"/>
    <col min="13314" max="13314" width="12.7109375" style="445" customWidth="1"/>
    <col min="13315" max="13315" width="47.42578125" style="445" customWidth="1"/>
    <col min="13316" max="13316" width="5.5703125" style="445" customWidth="1"/>
    <col min="13317" max="13318" width="3.7109375" style="445" customWidth="1"/>
    <col min="13319" max="13319" width="22" style="445" customWidth="1"/>
    <col min="13320" max="13320" width="5.5703125" style="445" customWidth="1"/>
    <col min="13321" max="13322" width="3.7109375" style="445" customWidth="1"/>
    <col min="13323" max="13323" width="22" style="445" customWidth="1"/>
    <col min="13324" max="13324" width="5.5703125" style="445" customWidth="1"/>
    <col min="13325" max="13326" width="3.7109375" style="445" customWidth="1"/>
    <col min="13327" max="13327" width="22" style="445" customWidth="1"/>
    <col min="13328" max="13329" width="15.7109375" style="445" customWidth="1"/>
    <col min="13330" max="13330" width="11.7109375" style="445" customWidth="1"/>
    <col min="13331" max="13331" width="6.42578125" style="445" bestFit="1" customWidth="1"/>
    <col min="13332" max="13332" width="11.7109375" style="445" customWidth="1"/>
    <col min="13333" max="13333" width="0" style="445" hidden="1" customWidth="1"/>
    <col min="13334" max="13334" width="3.7109375" style="445" customWidth="1"/>
    <col min="13335" max="13335" width="11.140625" style="445" bestFit="1" customWidth="1"/>
    <col min="13336" max="13337" width="10.5703125" style="445"/>
    <col min="13338" max="13338" width="13.42578125" style="445" customWidth="1"/>
    <col min="13339" max="13558" width="10.5703125" style="445"/>
    <col min="13559" max="13566" width="0" style="445" hidden="1" customWidth="1"/>
    <col min="13567" max="13569" width="3.7109375" style="445" customWidth="1"/>
    <col min="13570" max="13570" width="12.7109375" style="445" customWidth="1"/>
    <col min="13571" max="13571" width="47.42578125" style="445" customWidth="1"/>
    <col min="13572" max="13572" width="5.5703125" style="445" customWidth="1"/>
    <col min="13573" max="13574" width="3.7109375" style="445" customWidth="1"/>
    <col min="13575" max="13575" width="22" style="445" customWidth="1"/>
    <col min="13576" max="13576" width="5.5703125" style="445" customWidth="1"/>
    <col min="13577" max="13578" width="3.7109375" style="445" customWidth="1"/>
    <col min="13579" max="13579" width="22" style="445" customWidth="1"/>
    <col min="13580" max="13580" width="5.5703125" style="445" customWidth="1"/>
    <col min="13581" max="13582" width="3.7109375" style="445" customWidth="1"/>
    <col min="13583" max="13583" width="22" style="445" customWidth="1"/>
    <col min="13584" max="13585" width="15.7109375" style="445" customWidth="1"/>
    <col min="13586" max="13586" width="11.7109375" style="445" customWidth="1"/>
    <col min="13587" max="13587" width="6.42578125" style="445" bestFit="1" customWidth="1"/>
    <col min="13588" max="13588" width="11.7109375" style="445" customWidth="1"/>
    <col min="13589" max="13589" width="0" style="445" hidden="1" customWidth="1"/>
    <col min="13590" max="13590" width="3.7109375" style="445" customWidth="1"/>
    <col min="13591" max="13591" width="11.140625" style="445" bestFit="1" customWidth="1"/>
    <col min="13592" max="13593" width="10.5703125" style="445"/>
    <col min="13594" max="13594" width="13.42578125" style="445" customWidth="1"/>
    <col min="13595" max="13814" width="10.5703125" style="445"/>
    <col min="13815" max="13822" width="0" style="445" hidden="1" customWidth="1"/>
    <col min="13823" max="13825" width="3.7109375" style="445" customWidth="1"/>
    <col min="13826" max="13826" width="12.7109375" style="445" customWidth="1"/>
    <col min="13827" max="13827" width="47.42578125" style="445" customWidth="1"/>
    <col min="13828" max="13828" width="5.5703125" style="445" customWidth="1"/>
    <col min="13829" max="13830" width="3.7109375" style="445" customWidth="1"/>
    <col min="13831" max="13831" width="22" style="445" customWidth="1"/>
    <col min="13832" max="13832" width="5.5703125" style="445" customWidth="1"/>
    <col min="13833" max="13834" width="3.7109375" style="445" customWidth="1"/>
    <col min="13835" max="13835" width="22" style="445" customWidth="1"/>
    <col min="13836" max="13836" width="5.5703125" style="445" customWidth="1"/>
    <col min="13837" max="13838" width="3.7109375" style="445" customWidth="1"/>
    <col min="13839" max="13839" width="22" style="445" customWidth="1"/>
    <col min="13840" max="13841" width="15.7109375" style="445" customWidth="1"/>
    <col min="13842" max="13842" width="11.7109375" style="445" customWidth="1"/>
    <col min="13843" max="13843" width="6.42578125" style="445" bestFit="1" customWidth="1"/>
    <col min="13844" max="13844" width="11.7109375" style="445" customWidth="1"/>
    <col min="13845" max="13845" width="0" style="445" hidden="1" customWidth="1"/>
    <col min="13846" max="13846" width="3.7109375" style="445" customWidth="1"/>
    <col min="13847" max="13847" width="11.140625" style="445" bestFit="1" customWidth="1"/>
    <col min="13848" max="13849" width="10.5703125" style="445"/>
    <col min="13850" max="13850" width="13.42578125" style="445" customWidth="1"/>
    <col min="13851" max="14070" width="10.5703125" style="445"/>
    <col min="14071" max="14078" width="0" style="445" hidden="1" customWidth="1"/>
    <col min="14079" max="14081" width="3.7109375" style="445" customWidth="1"/>
    <col min="14082" max="14082" width="12.7109375" style="445" customWidth="1"/>
    <col min="14083" max="14083" width="47.42578125" style="445" customWidth="1"/>
    <col min="14084" max="14084" width="5.5703125" style="445" customWidth="1"/>
    <col min="14085" max="14086" width="3.7109375" style="445" customWidth="1"/>
    <col min="14087" max="14087" width="22" style="445" customWidth="1"/>
    <col min="14088" max="14088" width="5.5703125" style="445" customWidth="1"/>
    <col min="14089" max="14090" width="3.7109375" style="445" customWidth="1"/>
    <col min="14091" max="14091" width="22" style="445" customWidth="1"/>
    <col min="14092" max="14092" width="5.5703125" style="445" customWidth="1"/>
    <col min="14093" max="14094" width="3.7109375" style="445" customWidth="1"/>
    <col min="14095" max="14095" width="22" style="445" customWidth="1"/>
    <col min="14096" max="14097" width="15.7109375" style="445" customWidth="1"/>
    <col min="14098" max="14098" width="11.7109375" style="445" customWidth="1"/>
    <col min="14099" max="14099" width="6.42578125" style="445" bestFit="1" customWidth="1"/>
    <col min="14100" max="14100" width="11.7109375" style="445" customWidth="1"/>
    <col min="14101" max="14101" width="0" style="445" hidden="1" customWidth="1"/>
    <col min="14102" max="14102" width="3.7109375" style="445" customWidth="1"/>
    <col min="14103" max="14103" width="11.140625" style="445" bestFit="1" customWidth="1"/>
    <col min="14104" max="14105" width="10.5703125" style="445"/>
    <col min="14106" max="14106" width="13.42578125" style="445" customWidth="1"/>
    <col min="14107" max="14326" width="10.5703125" style="445"/>
    <col min="14327" max="14334" width="0" style="445" hidden="1" customWidth="1"/>
    <col min="14335" max="14337" width="3.7109375" style="445" customWidth="1"/>
    <col min="14338" max="14338" width="12.7109375" style="445" customWidth="1"/>
    <col min="14339" max="14339" width="47.42578125" style="445" customWidth="1"/>
    <col min="14340" max="14340" width="5.5703125" style="445" customWidth="1"/>
    <col min="14341" max="14342" width="3.7109375" style="445" customWidth="1"/>
    <col min="14343" max="14343" width="22" style="445" customWidth="1"/>
    <col min="14344" max="14344" width="5.5703125" style="445" customWidth="1"/>
    <col min="14345" max="14346" width="3.7109375" style="445" customWidth="1"/>
    <col min="14347" max="14347" width="22" style="445" customWidth="1"/>
    <col min="14348" max="14348" width="5.5703125" style="445" customWidth="1"/>
    <col min="14349" max="14350" width="3.7109375" style="445" customWidth="1"/>
    <col min="14351" max="14351" width="22" style="445" customWidth="1"/>
    <col min="14352" max="14353" width="15.7109375" style="445" customWidth="1"/>
    <col min="14354" max="14354" width="11.7109375" style="445" customWidth="1"/>
    <col min="14355" max="14355" width="6.42578125" style="445" bestFit="1" customWidth="1"/>
    <col min="14356" max="14356" width="11.7109375" style="445" customWidth="1"/>
    <col min="14357" max="14357" width="0" style="445" hidden="1" customWidth="1"/>
    <col min="14358" max="14358" width="3.7109375" style="445" customWidth="1"/>
    <col min="14359" max="14359" width="11.140625" style="445" bestFit="1" customWidth="1"/>
    <col min="14360" max="14361" width="10.5703125" style="445"/>
    <col min="14362" max="14362" width="13.42578125" style="445" customWidth="1"/>
    <col min="14363" max="14582" width="10.5703125" style="445"/>
    <col min="14583" max="14590" width="0" style="445" hidden="1" customWidth="1"/>
    <col min="14591" max="14593" width="3.7109375" style="445" customWidth="1"/>
    <col min="14594" max="14594" width="12.7109375" style="445" customWidth="1"/>
    <col min="14595" max="14595" width="47.42578125" style="445" customWidth="1"/>
    <col min="14596" max="14596" width="5.5703125" style="445" customWidth="1"/>
    <col min="14597" max="14598" width="3.7109375" style="445" customWidth="1"/>
    <col min="14599" max="14599" width="22" style="445" customWidth="1"/>
    <col min="14600" max="14600" width="5.5703125" style="445" customWidth="1"/>
    <col min="14601" max="14602" width="3.7109375" style="445" customWidth="1"/>
    <col min="14603" max="14603" width="22" style="445" customWidth="1"/>
    <col min="14604" max="14604" width="5.5703125" style="445" customWidth="1"/>
    <col min="14605" max="14606" width="3.7109375" style="445" customWidth="1"/>
    <col min="14607" max="14607" width="22" style="445" customWidth="1"/>
    <col min="14608" max="14609" width="15.7109375" style="445" customWidth="1"/>
    <col min="14610" max="14610" width="11.7109375" style="445" customWidth="1"/>
    <col min="14611" max="14611" width="6.42578125" style="445" bestFit="1" customWidth="1"/>
    <col min="14612" max="14612" width="11.7109375" style="445" customWidth="1"/>
    <col min="14613" max="14613" width="0" style="445" hidden="1" customWidth="1"/>
    <col min="14614" max="14614" width="3.7109375" style="445" customWidth="1"/>
    <col min="14615" max="14615" width="11.140625" style="445" bestFit="1" customWidth="1"/>
    <col min="14616" max="14617" width="10.5703125" style="445"/>
    <col min="14618" max="14618" width="13.42578125" style="445" customWidth="1"/>
    <col min="14619" max="14838" width="10.5703125" style="445"/>
    <col min="14839" max="14846" width="0" style="445" hidden="1" customWidth="1"/>
    <col min="14847" max="14849" width="3.7109375" style="445" customWidth="1"/>
    <col min="14850" max="14850" width="12.7109375" style="445" customWidth="1"/>
    <col min="14851" max="14851" width="47.42578125" style="445" customWidth="1"/>
    <col min="14852" max="14852" width="5.5703125" style="445" customWidth="1"/>
    <col min="14853" max="14854" width="3.7109375" style="445" customWidth="1"/>
    <col min="14855" max="14855" width="22" style="445" customWidth="1"/>
    <col min="14856" max="14856" width="5.5703125" style="445" customWidth="1"/>
    <col min="14857" max="14858" width="3.7109375" style="445" customWidth="1"/>
    <col min="14859" max="14859" width="22" style="445" customWidth="1"/>
    <col min="14860" max="14860" width="5.5703125" style="445" customWidth="1"/>
    <col min="14861" max="14862" width="3.7109375" style="445" customWidth="1"/>
    <col min="14863" max="14863" width="22" style="445" customWidth="1"/>
    <col min="14864" max="14865" width="15.7109375" style="445" customWidth="1"/>
    <col min="14866" max="14866" width="11.7109375" style="445" customWidth="1"/>
    <col min="14867" max="14867" width="6.42578125" style="445" bestFit="1" customWidth="1"/>
    <col min="14868" max="14868" width="11.7109375" style="445" customWidth="1"/>
    <col min="14869" max="14869" width="0" style="445" hidden="1" customWidth="1"/>
    <col min="14870" max="14870" width="3.7109375" style="445" customWidth="1"/>
    <col min="14871" max="14871" width="11.140625" style="445" bestFit="1" customWidth="1"/>
    <col min="14872" max="14873" width="10.5703125" style="445"/>
    <col min="14874" max="14874" width="13.42578125" style="445" customWidth="1"/>
    <col min="14875" max="15094" width="10.5703125" style="445"/>
    <col min="15095" max="15102" width="0" style="445" hidden="1" customWidth="1"/>
    <col min="15103" max="15105" width="3.7109375" style="445" customWidth="1"/>
    <col min="15106" max="15106" width="12.7109375" style="445" customWidth="1"/>
    <col min="15107" max="15107" width="47.42578125" style="445" customWidth="1"/>
    <col min="15108" max="15108" width="5.5703125" style="445" customWidth="1"/>
    <col min="15109" max="15110" width="3.7109375" style="445" customWidth="1"/>
    <col min="15111" max="15111" width="22" style="445" customWidth="1"/>
    <col min="15112" max="15112" width="5.5703125" style="445" customWidth="1"/>
    <col min="15113" max="15114" width="3.7109375" style="445" customWidth="1"/>
    <col min="15115" max="15115" width="22" style="445" customWidth="1"/>
    <col min="15116" max="15116" width="5.5703125" style="445" customWidth="1"/>
    <col min="15117" max="15118" width="3.7109375" style="445" customWidth="1"/>
    <col min="15119" max="15119" width="22" style="445" customWidth="1"/>
    <col min="15120" max="15121" width="15.7109375" style="445" customWidth="1"/>
    <col min="15122" max="15122" width="11.7109375" style="445" customWidth="1"/>
    <col min="15123" max="15123" width="6.42578125" style="445" bestFit="1" customWidth="1"/>
    <col min="15124" max="15124" width="11.7109375" style="445" customWidth="1"/>
    <col min="15125" max="15125" width="0" style="445" hidden="1" customWidth="1"/>
    <col min="15126" max="15126" width="3.7109375" style="445" customWidth="1"/>
    <col min="15127" max="15127" width="11.140625" style="445" bestFit="1" customWidth="1"/>
    <col min="15128" max="15129" width="10.5703125" style="445"/>
    <col min="15130" max="15130" width="13.42578125" style="445" customWidth="1"/>
    <col min="15131" max="15350" width="10.5703125" style="445"/>
    <col min="15351" max="15358" width="0" style="445" hidden="1" customWidth="1"/>
    <col min="15359" max="15361" width="3.7109375" style="445" customWidth="1"/>
    <col min="15362" max="15362" width="12.7109375" style="445" customWidth="1"/>
    <col min="15363" max="15363" width="47.42578125" style="445" customWidth="1"/>
    <col min="15364" max="15364" width="5.5703125" style="445" customWidth="1"/>
    <col min="15365" max="15366" width="3.7109375" style="445" customWidth="1"/>
    <col min="15367" max="15367" width="22" style="445" customWidth="1"/>
    <col min="15368" max="15368" width="5.5703125" style="445" customWidth="1"/>
    <col min="15369" max="15370" width="3.7109375" style="445" customWidth="1"/>
    <col min="15371" max="15371" width="22" style="445" customWidth="1"/>
    <col min="15372" max="15372" width="5.5703125" style="445" customWidth="1"/>
    <col min="15373" max="15374" width="3.7109375" style="445" customWidth="1"/>
    <col min="15375" max="15375" width="22" style="445" customWidth="1"/>
    <col min="15376" max="15377" width="15.7109375" style="445" customWidth="1"/>
    <col min="15378" max="15378" width="11.7109375" style="445" customWidth="1"/>
    <col min="15379" max="15379" width="6.42578125" style="445" bestFit="1" customWidth="1"/>
    <col min="15380" max="15380" width="11.7109375" style="445" customWidth="1"/>
    <col min="15381" max="15381" width="0" style="445" hidden="1" customWidth="1"/>
    <col min="15382" max="15382" width="3.7109375" style="445" customWidth="1"/>
    <col min="15383" max="15383" width="11.140625" style="445" bestFit="1" customWidth="1"/>
    <col min="15384" max="15385" width="10.5703125" style="445"/>
    <col min="15386" max="15386" width="13.42578125" style="445" customWidth="1"/>
    <col min="15387" max="15606" width="10.5703125" style="445"/>
    <col min="15607" max="15614" width="0" style="445" hidden="1" customWidth="1"/>
    <col min="15615" max="15617" width="3.7109375" style="445" customWidth="1"/>
    <col min="15618" max="15618" width="12.7109375" style="445" customWidth="1"/>
    <col min="15619" max="15619" width="47.42578125" style="445" customWidth="1"/>
    <col min="15620" max="15620" width="5.5703125" style="445" customWidth="1"/>
    <col min="15621" max="15622" width="3.7109375" style="445" customWidth="1"/>
    <col min="15623" max="15623" width="22" style="445" customWidth="1"/>
    <col min="15624" max="15624" width="5.5703125" style="445" customWidth="1"/>
    <col min="15625" max="15626" width="3.7109375" style="445" customWidth="1"/>
    <col min="15627" max="15627" width="22" style="445" customWidth="1"/>
    <col min="15628" max="15628" width="5.5703125" style="445" customWidth="1"/>
    <col min="15629" max="15630" width="3.7109375" style="445" customWidth="1"/>
    <col min="15631" max="15631" width="22" style="445" customWidth="1"/>
    <col min="15632" max="15633" width="15.7109375" style="445" customWidth="1"/>
    <col min="15634" max="15634" width="11.7109375" style="445" customWidth="1"/>
    <col min="15635" max="15635" width="6.42578125" style="445" bestFit="1" customWidth="1"/>
    <col min="15636" max="15636" width="11.7109375" style="445" customWidth="1"/>
    <col min="15637" max="15637" width="0" style="445" hidden="1" customWidth="1"/>
    <col min="15638" max="15638" width="3.7109375" style="445" customWidth="1"/>
    <col min="15639" max="15639" width="11.140625" style="445" bestFit="1" customWidth="1"/>
    <col min="15640" max="15641" width="10.5703125" style="445"/>
    <col min="15642" max="15642" width="13.42578125" style="445" customWidth="1"/>
    <col min="15643" max="15862" width="10.5703125" style="445"/>
    <col min="15863" max="15870" width="0" style="445" hidden="1" customWidth="1"/>
    <col min="15871" max="15873" width="3.7109375" style="445" customWidth="1"/>
    <col min="15874" max="15874" width="12.7109375" style="445" customWidth="1"/>
    <col min="15875" max="15875" width="47.42578125" style="445" customWidth="1"/>
    <col min="15876" max="15876" width="5.5703125" style="445" customWidth="1"/>
    <col min="15877" max="15878" width="3.7109375" style="445" customWidth="1"/>
    <col min="15879" max="15879" width="22" style="445" customWidth="1"/>
    <col min="15880" max="15880" width="5.5703125" style="445" customWidth="1"/>
    <col min="15881" max="15882" width="3.7109375" style="445" customWidth="1"/>
    <col min="15883" max="15883" width="22" style="445" customWidth="1"/>
    <col min="15884" max="15884" width="5.5703125" style="445" customWidth="1"/>
    <col min="15885" max="15886" width="3.7109375" style="445" customWidth="1"/>
    <col min="15887" max="15887" width="22" style="445" customWidth="1"/>
    <col min="15888" max="15889" width="15.7109375" style="445" customWidth="1"/>
    <col min="15890" max="15890" width="11.7109375" style="445" customWidth="1"/>
    <col min="15891" max="15891" width="6.42578125" style="445" bestFit="1" customWidth="1"/>
    <col min="15892" max="15892" width="11.7109375" style="445" customWidth="1"/>
    <col min="15893" max="15893" width="0" style="445" hidden="1" customWidth="1"/>
    <col min="15894" max="15894" width="3.7109375" style="445" customWidth="1"/>
    <col min="15895" max="15895" width="11.140625" style="445" bestFit="1" customWidth="1"/>
    <col min="15896" max="15897" width="10.5703125" style="445"/>
    <col min="15898" max="15898" width="13.42578125" style="445" customWidth="1"/>
    <col min="15899" max="16118" width="10.5703125" style="445"/>
    <col min="16119" max="16126" width="0" style="445" hidden="1" customWidth="1"/>
    <col min="16127" max="16129" width="3.7109375" style="445" customWidth="1"/>
    <col min="16130" max="16130" width="12.7109375" style="445" customWidth="1"/>
    <col min="16131" max="16131" width="47.42578125" style="445" customWidth="1"/>
    <col min="16132" max="16132" width="5.5703125" style="445" customWidth="1"/>
    <col min="16133" max="16134" width="3.7109375" style="445" customWidth="1"/>
    <col min="16135" max="16135" width="22" style="445" customWidth="1"/>
    <col min="16136" max="16136" width="5.5703125" style="445" customWidth="1"/>
    <col min="16137" max="16138" width="3.7109375" style="445" customWidth="1"/>
    <col min="16139" max="16139" width="22" style="445" customWidth="1"/>
    <col min="16140" max="16140" width="5.5703125" style="445" customWidth="1"/>
    <col min="16141" max="16142" width="3.7109375" style="445" customWidth="1"/>
    <col min="16143" max="16143" width="22" style="445" customWidth="1"/>
    <col min="16144" max="16145" width="15.7109375" style="445" customWidth="1"/>
    <col min="16146" max="16146" width="11.7109375" style="445" customWidth="1"/>
    <col min="16147" max="16147" width="6.42578125" style="445" bestFit="1" customWidth="1"/>
    <col min="16148" max="16148" width="11.7109375" style="445" customWidth="1"/>
    <col min="16149" max="16149" width="0" style="445" hidden="1" customWidth="1"/>
    <col min="16150" max="16150" width="3.7109375" style="445" customWidth="1"/>
    <col min="16151" max="16151" width="11.140625" style="445" bestFit="1" customWidth="1"/>
    <col min="16152" max="16153" width="10.5703125" style="445"/>
    <col min="16154" max="16154" width="13.42578125" style="445" customWidth="1"/>
    <col min="16155" max="16384" width="10.5703125" style="445"/>
  </cols>
  <sheetData>
    <row r="1" spans="1:37" hidden="1"/>
    <row r="2" spans="1:37" hidden="1"/>
    <row r="3" spans="1:37" hidden="1"/>
    <row r="4" spans="1:37" ht="3" customHeight="1">
      <c r="J4" s="450"/>
      <c r="K4" s="450"/>
      <c r="L4" s="446"/>
      <c r="M4" s="446"/>
      <c r="N4" s="446"/>
      <c r="O4" s="446"/>
      <c r="P4" s="446"/>
      <c r="Q4" s="446"/>
      <c r="R4" s="446"/>
      <c r="S4" s="446"/>
      <c r="T4" s="446"/>
      <c r="U4" s="446"/>
      <c r="V4" s="446"/>
      <c r="W4" s="446"/>
      <c r="X4" s="446"/>
      <c r="Y4" s="446"/>
      <c r="Z4" s="453"/>
      <c r="AA4" s="453"/>
      <c r="AB4" s="453"/>
      <c r="AC4" s="453"/>
      <c r="AD4" s="453"/>
      <c r="AE4" s="446"/>
    </row>
    <row r="5" spans="1:37" ht="22.5" customHeight="1">
      <c r="J5" s="450"/>
      <c r="K5" s="450"/>
      <c r="L5" s="1310" t="s">
        <v>741</v>
      </c>
      <c r="M5" s="1310"/>
      <c r="N5" s="1310"/>
      <c r="O5" s="1310"/>
      <c r="P5" s="1310"/>
      <c r="Q5" s="1310"/>
      <c r="R5" s="1310"/>
      <c r="S5" s="1310"/>
      <c r="T5" s="1310"/>
      <c r="U5" s="546"/>
      <c r="V5" s="546"/>
      <c r="W5" s="491"/>
      <c r="X5" s="491"/>
      <c r="Y5" s="552"/>
      <c r="Z5" s="552"/>
      <c r="AA5" s="552"/>
      <c r="AB5" s="552"/>
      <c r="AC5" s="552"/>
      <c r="AD5" s="552"/>
      <c r="AE5" s="465"/>
    </row>
    <row r="6" spans="1:37" ht="3" customHeight="1">
      <c r="J6" s="450"/>
      <c r="K6" s="450"/>
      <c r="L6" s="446"/>
      <c r="M6" s="446"/>
      <c r="N6" s="446"/>
      <c r="O6" s="449"/>
      <c r="P6" s="449"/>
      <c r="Q6" s="449"/>
      <c r="R6" s="449"/>
      <c r="S6" s="449"/>
      <c r="T6" s="449"/>
      <c r="U6" s="446"/>
    </row>
    <row r="7" spans="1:37"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37" s="460" customFormat="1" ht="18.75">
      <c r="A8" s="473"/>
      <c r="B8" s="473"/>
      <c r="C8" s="473"/>
      <c r="D8" s="473"/>
      <c r="E8" s="473"/>
      <c r="F8" s="473"/>
      <c r="G8" s="473"/>
      <c r="H8" s="473"/>
      <c r="L8" s="467"/>
      <c r="M8" s="1152" t="str">
        <f>"Дата подачи заявления об "&amp;IF(datePr_ch="","утверждении","изменении") &amp; " тарифов"</f>
        <v>Дата подачи заявления об изменении тарифов</v>
      </c>
      <c r="N8" s="1314" t="str">
        <f>IF(datePr_ch="",IF(datePr="","",datePr),datePr_ch)</f>
        <v>28.04.2023</v>
      </c>
      <c r="O8" s="1314"/>
      <c r="P8" s="1314"/>
      <c r="Q8" s="1314"/>
      <c r="R8" s="1314"/>
      <c r="S8" s="1314"/>
      <c r="T8" s="1314"/>
      <c r="U8" s="633"/>
      <c r="V8" s="537"/>
      <c r="W8" s="537"/>
      <c r="X8" s="537"/>
      <c r="Y8" s="537"/>
      <c r="Z8" s="537"/>
      <c r="AA8" s="537"/>
      <c r="AH8" s="473"/>
      <c r="AI8" s="473"/>
      <c r="AJ8" s="473"/>
      <c r="AK8" s="473"/>
    </row>
    <row r="9" spans="1:37" s="460" customFormat="1" ht="18.75">
      <c r="A9" s="473"/>
      <c r="B9" s="473"/>
      <c r="C9" s="473"/>
      <c r="D9" s="473"/>
      <c r="E9" s="473"/>
      <c r="F9" s="473"/>
      <c r="G9" s="473"/>
      <c r="H9" s="473"/>
      <c r="L9" s="520"/>
      <c r="M9" s="1152" t="str">
        <f>"Номер подачи заявления об "&amp;IF(numberPr_ch="","утверждении","изменении") &amp; " тарифов"</f>
        <v>Номер подачи заявления об изменении тарифов</v>
      </c>
      <c r="N9" s="1314" t="str">
        <f>IF(numberPr_ch="",IF(numberPr="","",numberPr),numberPr_ch)</f>
        <v>61-04/30</v>
      </c>
      <c r="O9" s="1314"/>
      <c r="P9" s="1314"/>
      <c r="Q9" s="1314"/>
      <c r="R9" s="1314"/>
      <c r="S9" s="1314"/>
      <c r="T9" s="1314"/>
      <c r="U9" s="633"/>
      <c r="V9" s="537"/>
      <c r="W9" s="537"/>
      <c r="X9" s="537"/>
      <c r="Y9" s="537"/>
      <c r="Z9" s="537"/>
      <c r="AA9" s="537"/>
      <c r="AH9" s="473"/>
      <c r="AI9" s="473"/>
      <c r="AJ9" s="473"/>
      <c r="AK9" s="473"/>
    </row>
    <row r="10" spans="1:37"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37" s="733" customFormat="1" ht="18.75" hidden="1">
      <c r="A11" s="734"/>
      <c r="B11" s="734"/>
      <c r="C11" s="734"/>
      <c r="D11" s="734"/>
      <c r="E11" s="734"/>
      <c r="F11" s="734"/>
      <c r="G11" s="734"/>
      <c r="H11" s="734"/>
      <c r="L11" s="722"/>
      <c r="M11" s="711"/>
      <c r="N11" s="710"/>
      <c r="O11" s="710"/>
      <c r="P11" s="710"/>
      <c r="Q11" s="710"/>
      <c r="R11" s="710"/>
      <c r="S11" s="710"/>
      <c r="T11" s="710"/>
      <c r="U11" s="633"/>
      <c r="Z11" s="732" t="s">
        <v>632</v>
      </c>
      <c r="AA11" s="732" t="s">
        <v>633</v>
      </c>
      <c r="AH11" s="734"/>
      <c r="AI11" s="734"/>
      <c r="AJ11" s="734"/>
      <c r="AK11" s="734"/>
    </row>
    <row r="12" spans="1:37" s="460" customFormat="1" ht="11.25" hidden="1">
      <c r="A12" s="473"/>
      <c r="B12" s="473"/>
      <c r="C12" s="473"/>
      <c r="D12" s="473"/>
      <c r="E12" s="473"/>
      <c r="F12" s="473"/>
      <c r="G12" s="473"/>
      <c r="H12" s="473"/>
      <c r="L12" s="1311"/>
      <c r="M12" s="1311"/>
      <c r="N12" s="534"/>
      <c r="O12" s="1331"/>
      <c r="P12" s="1331"/>
      <c r="Q12" s="1331"/>
      <c r="R12" s="1331"/>
      <c r="S12" s="1331"/>
      <c r="T12" s="1331"/>
      <c r="U12" s="455"/>
      <c r="AE12" s="471" t="s">
        <v>370</v>
      </c>
      <c r="AH12" s="473"/>
      <c r="AI12" s="473"/>
      <c r="AJ12" s="473"/>
      <c r="AK12" s="473"/>
    </row>
    <row r="13" spans="1:37">
      <c r="J13" s="450"/>
      <c r="K13" s="450"/>
      <c r="L13" s="446"/>
      <c r="M13" s="446"/>
      <c r="N13" s="446"/>
      <c r="O13" s="1327"/>
      <c r="P13" s="1327"/>
      <c r="Q13" s="1327"/>
      <c r="R13" s="1327"/>
      <c r="S13" s="1327"/>
      <c r="T13" s="1327"/>
      <c r="U13" s="566"/>
      <c r="Z13" s="1327"/>
      <c r="AA13" s="1327"/>
      <c r="AB13" s="1327"/>
      <c r="AC13" s="1327"/>
      <c r="AD13" s="1327"/>
      <c r="AE13" s="1327"/>
    </row>
    <row r="14" spans="1:37">
      <c r="J14" s="450"/>
      <c r="K14" s="450"/>
      <c r="L14" s="1224" t="s">
        <v>444</v>
      </c>
      <c r="M14" s="1224"/>
      <c r="N14" s="1224"/>
      <c r="O14" s="1224"/>
      <c r="P14" s="1224"/>
      <c r="Q14" s="1224"/>
      <c r="R14" s="1224"/>
      <c r="S14" s="1224"/>
      <c r="T14" s="1224"/>
      <c r="U14" s="1224"/>
      <c r="V14" s="1224"/>
      <c r="W14" s="1224"/>
      <c r="X14" s="1224"/>
      <c r="Y14" s="1224"/>
      <c r="Z14" s="1224"/>
      <c r="AA14" s="1224"/>
      <c r="AB14" s="1224"/>
      <c r="AC14" s="1224"/>
      <c r="AD14" s="1224"/>
      <c r="AE14" s="1224"/>
      <c r="AF14" s="1224"/>
      <c r="AG14" s="1224" t="s">
        <v>445</v>
      </c>
    </row>
    <row r="15" spans="1:37" ht="14.25" customHeight="1">
      <c r="J15" s="450"/>
      <c r="K15" s="450"/>
      <c r="L15" s="1296" t="s">
        <v>90</v>
      </c>
      <c r="M15" s="1296" t="s">
        <v>615</v>
      </c>
      <c r="N15" s="1351" t="s">
        <v>594</v>
      </c>
      <c r="O15" s="1351"/>
      <c r="P15" s="1351"/>
      <c r="Q15" s="1351"/>
      <c r="R15" s="1351" t="s">
        <v>595</v>
      </c>
      <c r="S15" s="1351"/>
      <c r="T15" s="1351"/>
      <c r="U15" s="1351"/>
      <c r="V15" s="1351" t="s">
        <v>596</v>
      </c>
      <c r="W15" s="1351"/>
      <c r="X15" s="1351"/>
      <c r="Y15" s="1351"/>
      <c r="Z15" s="1296" t="s">
        <v>601</v>
      </c>
      <c r="AA15" s="1296"/>
      <c r="AB15" s="1296"/>
      <c r="AC15" s="1296"/>
      <c r="AD15" s="1296"/>
      <c r="AE15" s="1296" t="s">
        <v>338</v>
      </c>
      <c r="AF15" s="1326" t="s">
        <v>273</v>
      </c>
      <c r="AG15" s="1224"/>
    </row>
    <row r="16" spans="1:37" s="491" customFormat="1" ht="27.75" customHeight="1">
      <c r="A16" s="552"/>
      <c r="B16" s="552"/>
      <c r="C16" s="552"/>
      <c r="D16" s="552"/>
      <c r="E16" s="552"/>
      <c r="F16" s="552"/>
      <c r="G16" s="558"/>
      <c r="H16" s="558"/>
      <c r="I16" s="499"/>
      <c r="J16" s="497"/>
      <c r="K16" s="497"/>
      <c r="L16" s="1296"/>
      <c r="M16" s="1296"/>
      <c r="N16" s="1351"/>
      <c r="O16" s="1351"/>
      <c r="P16" s="1351"/>
      <c r="Q16" s="1351"/>
      <c r="R16" s="1351"/>
      <c r="S16" s="1351"/>
      <c r="T16" s="1351"/>
      <c r="U16" s="1351"/>
      <c r="V16" s="1351"/>
      <c r="W16" s="1351"/>
      <c r="X16" s="1351"/>
      <c r="Y16" s="1351"/>
      <c r="Z16" s="1224" t="s">
        <v>618</v>
      </c>
      <c r="AA16" s="1224"/>
      <c r="AB16" s="1224" t="s">
        <v>612</v>
      </c>
      <c r="AC16" s="1224"/>
      <c r="AD16" s="1224"/>
      <c r="AE16" s="1296"/>
      <c r="AF16" s="1326"/>
      <c r="AG16" s="1224"/>
      <c r="AH16" s="552"/>
      <c r="AI16" s="552"/>
      <c r="AJ16" s="552"/>
      <c r="AK16" s="552"/>
    </row>
    <row r="17" spans="1:37" ht="14.25" customHeight="1">
      <c r="J17" s="450"/>
      <c r="K17" s="450"/>
      <c r="L17" s="1296"/>
      <c r="M17" s="1296"/>
      <c r="N17" s="1351"/>
      <c r="O17" s="1351"/>
      <c r="P17" s="1351"/>
      <c r="Q17" s="1351"/>
      <c r="R17" s="1351"/>
      <c r="S17" s="1351"/>
      <c r="T17" s="1351"/>
      <c r="U17" s="1351"/>
      <c r="V17" s="1351"/>
      <c r="W17" s="1351"/>
      <c r="X17" s="1351"/>
      <c r="Y17" s="1351"/>
      <c r="Z17" s="502" t="s">
        <v>616</v>
      </c>
      <c r="AA17" s="502" t="s">
        <v>617</v>
      </c>
      <c r="AB17" s="504" t="s">
        <v>272</v>
      </c>
      <c r="AC17" s="1342" t="s">
        <v>271</v>
      </c>
      <c r="AD17" s="1342"/>
      <c r="AE17" s="1296"/>
      <c r="AF17" s="1326"/>
      <c r="AG17" s="1224"/>
    </row>
    <row r="18" spans="1:37">
      <c r="J18" s="450"/>
      <c r="K18" s="458">
        <v>1</v>
      </c>
      <c r="L18" s="447" t="s">
        <v>91</v>
      </c>
      <c r="M18" s="447" t="s">
        <v>47</v>
      </c>
      <c r="N18" s="1352">
        <f ca="1">OFFSET(N18,0,-1)+1</f>
        <v>3</v>
      </c>
      <c r="O18" s="1352"/>
      <c r="P18" s="1352"/>
      <c r="Q18" s="1352"/>
      <c r="R18" s="1352">
        <f ca="1">OFFSET(N18,0,0)+1</f>
        <v>4</v>
      </c>
      <c r="S18" s="1352"/>
      <c r="T18" s="1352"/>
      <c r="U18" s="1352"/>
      <c r="V18" s="638"/>
      <c r="W18" s="638"/>
      <c r="X18" s="638"/>
      <c r="Y18" s="639">
        <f ca="1">OFFSET(R18,0,0)+1</f>
        <v>5</v>
      </c>
      <c r="Z18" s="456">
        <f ca="1">OFFSET(Z18,0,-1)+1</f>
        <v>6</v>
      </c>
      <c r="AA18" s="456">
        <f ca="1">OFFSET(AA18,0,-1)+1</f>
        <v>7</v>
      </c>
      <c r="AB18" s="456">
        <f ca="1">OFFSET(AB18,0,-1)+1</f>
        <v>8</v>
      </c>
      <c r="AC18" s="1352">
        <f ca="1">OFFSET(AC18,0,-1)+1</f>
        <v>9</v>
      </c>
      <c r="AD18" s="1352"/>
      <c r="AE18" s="456">
        <f ca="1">OFFSET(AE18,0,-2)+1</f>
        <v>10</v>
      </c>
      <c r="AF18" s="491"/>
      <c r="AG18" s="456">
        <f ca="1">OFFSET(AG18,0,-2)+1</f>
        <v>11</v>
      </c>
    </row>
    <row r="19" spans="1:37" ht="22.5">
      <c r="A19" s="1279">
        <v>1</v>
      </c>
      <c r="B19" s="961"/>
      <c r="C19" s="961"/>
      <c r="D19" s="961"/>
      <c r="E19" s="961"/>
      <c r="F19" s="954"/>
      <c r="G19" s="960"/>
      <c r="H19" s="960"/>
      <c r="I19" s="942"/>
      <c r="J19" s="941"/>
      <c r="K19" s="941"/>
      <c r="L19" s="560">
        <f>mergeValue(A19)</f>
        <v>1</v>
      </c>
      <c r="M19" s="608" t="s">
        <v>19</v>
      </c>
      <c r="N19" s="1353"/>
      <c r="O19" s="1353"/>
      <c r="P19" s="1353"/>
      <c r="Q19" s="1353"/>
      <c r="R19" s="1353"/>
      <c r="S19" s="1353"/>
      <c r="T19" s="1353"/>
      <c r="U19" s="1353"/>
      <c r="V19" s="1353"/>
      <c r="W19" s="1353"/>
      <c r="X19" s="1353"/>
      <c r="Y19" s="1353"/>
      <c r="Z19" s="1353"/>
      <c r="AA19" s="1353"/>
      <c r="AB19" s="1353"/>
      <c r="AC19" s="1353"/>
      <c r="AD19" s="1353"/>
      <c r="AE19" s="1353"/>
      <c r="AF19" s="1353"/>
      <c r="AG19" s="548" t="s">
        <v>715</v>
      </c>
    </row>
    <row r="20" spans="1:37" ht="22.5">
      <c r="A20" s="1279"/>
      <c r="B20" s="1279">
        <v>1</v>
      </c>
      <c r="C20" s="961"/>
      <c r="D20" s="961"/>
      <c r="E20" s="961"/>
      <c r="F20" s="954"/>
      <c r="G20" s="963"/>
      <c r="H20" s="964"/>
      <c r="I20" s="943"/>
      <c r="J20" s="938"/>
      <c r="K20" s="936"/>
      <c r="L20" s="560" t="str">
        <f>mergeValue(A20) &amp;"."&amp; mergeValue(B20)</f>
        <v>1.1</v>
      </c>
      <c r="M20" s="514" t="s">
        <v>15</v>
      </c>
      <c r="N20" s="1354"/>
      <c r="O20" s="1354"/>
      <c r="P20" s="1354"/>
      <c r="Q20" s="1354"/>
      <c r="R20" s="1354"/>
      <c r="S20" s="1354"/>
      <c r="T20" s="1354"/>
      <c r="U20" s="1354"/>
      <c r="V20" s="1354"/>
      <c r="W20" s="1354"/>
      <c r="X20" s="1354"/>
      <c r="Y20" s="1354"/>
      <c r="Z20" s="1354"/>
      <c r="AA20" s="1354"/>
      <c r="AB20" s="1354"/>
      <c r="AC20" s="1354"/>
      <c r="AD20" s="1354"/>
      <c r="AE20" s="1354"/>
      <c r="AF20" s="1354"/>
      <c r="AG20" s="548" t="s">
        <v>458</v>
      </c>
    </row>
    <row r="21" spans="1:37" ht="22.5">
      <c r="A21" s="1279"/>
      <c r="B21" s="1279"/>
      <c r="C21" s="1279">
        <v>1</v>
      </c>
      <c r="D21" s="961"/>
      <c r="E21" s="961"/>
      <c r="F21" s="954"/>
      <c r="G21" s="963"/>
      <c r="H21" s="964"/>
      <c r="I21" s="943"/>
      <c r="J21" s="938"/>
      <c r="K21" s="936"/>
      <c r="L21" s="560" t="str">
        <f>mergeValue(A21) &amp;"."&amp; mergeValue(B21)&amp;"."&amp; mergeValue(C21)</f>
        <v>1.1.1</v>
      </c>
      <c r="M21" s="515" t="s">
        <v>7</v>
      </c>
      <c r="N21" s="1354"/>
      <c r="O21" s="1354"/>
      <c r="P21" s="1354"/>
      <c r="Q21" s="1354"/>
      <c r="R21" s="1354"/>
      <c r="S21" s="1354"/>
      <c r="T21" s="1354"/>
      <c r="U21" s="1354"/>
      <c r="V21" s="1354"/>
      <c r="W21" s="1354"/>
      <c r="X21" s="1354"/>
      <c r="Y21" s="1354"/>
      <c r="Z21" s="1354"/>
      <c r="AA21" s="1354"/>
      <c r="AB21" s="1354"/>
      <c r="AC21" s="1354"/>
      <c r="AD21" s="1354"/>
      <c r="AE21" s="1354"/>
      <c r="AF21" s="1354"/>
      <c r="AG21" s="548" t="s">
        <v>597</v>
      </c>
    </row>
    <row r="22" spans="1:37" ht="15" customHeight="1">
      <c r="A22" s="1279"/>
      <c r="B22" s="1279"/>
      <c r="C22" s="1279"/>
      <c r="D22" s="1279">
        <v>1</v>
      </c>
      <c r="E22" s="961"/>
      <c r="F22" s="954"/>
      <c r="G22" s="963"/>
      <c r="H22" s="964"/>
      <c r="I22" s="943"/>
      <c r="J22" s="938"/>
      <c r="K22" s="936"/>
      <c r="L22" s="560" t="str">
        <f>mergeValue(A22) &amp;"."&amp; mergeValue(B22)&amp;"."&amp; mergeValue(C22)&amp;"."&amp; mergeValue(D22)</f>
        <v>1.1.1.1</v>
      </c>
      <c r="M22" s="516" t="s">
        <v>21</v>
      </c>
      <c r="N22" s="1354"/>
      <c r="O22" s="1354"/>
      <c r="P22" s="1354"/>
      <c r="Q22" s="1354"/>
      <c r="R22" s="1354"/>
      <c r="S22" s="1354"/>
      <c r="T22" s="1354"/>
      <c r="U22" s="1354"/>
      <c r="V22" s="1354"/>
      <c r="W22" s="1354"/>
      <c r="X22" s="1354"/>
      <c r="Y22" s="1354"/>
      <c r="Z22" s="1354"/>
      <c r="AA22" s="1354"/>
      <c r="AB22" s="1354"/>
      <c r="AC22" s="1354"/>
      <c r="AD22" s="1354"/>
      <c r="AE22" s="1354"/>
      <c r="AF22" s="1354"/>
      <c r="AG22" s="548" t="s">
        <v>620</v>
      </c>
    </row>
    <row r="23" spans="1:37" ht="20.100000000000001" customHeight="1">
      <c r="A23" s="1279"/>
      <c r="B23" s="1279"/>
      <c r="C23" s="1279"/>
      <c r="D23" s="1279"/>
      <c r="E23" s="1279">
        <v>1</v>
      </c>
      <c r="F23" s="954"/>
      <c r="G23" s="963"/>
      <c r="H23" s="964"/>
      <c r="I23" s="965"/>
      <c r="J23" s="955"/>
      <c r="K23" s="1223"/>
      <c r="L23" s="1355" t="str">
        <f>mergeValue(A23) &amp;"."&amp; mergeValue(B23)&amp;"."&amp; mergeValue(C23)&amp;"."&amp; mergeValue(D23)&amp;"."&amp; mergeValue(E23)</f>
        <v>1.1.1.1.1</v>
      </c>
      <c r="M23" s="1356"/>
      <c r="N23" s="1287" t="s">
        <v>83</v>
      </c>
      <c r="O23" s="1350"/>
      <c r="P23" s="1346">
        <v>1</v>
      </c>
      <c r="Q23" s="1347"/>
      <c r="R23" s="1287" t="s">
        <v>83</v>
      </c>
      <c r="S23" s="1350"/>
      <c r="T23" s="1346">
        <v>1</v>
      </c>
      <c r="U23" s="1347"/>
      <c r="V23" s="1287" t="s">
        <v>83</v>
      </c>
      <c r="W23" s="529"/>
      <c r="X23" s="507">
        <v>1</v>
      </c>
      <c r="Y23" s="1035"/>
      <c r="Z23" s="636"/>
      <c r="AA23" s="636"/>
      <c r="AB23" s="1318"/>
      <c r="AC23" s="1287" t="s">
        <v>82</v>
      </c>
      <c r="AD23" s="1318"/>
      <c r="AE23" s="1287" t="s">
        <v>83</v>
      </c>
      <c r="AF23" s="545"/>
      <c r="AG23" s="1343" t="s">
        <v>619</v>
      </c>
      <c r="AH23" s="468" t="str">
        <f>strCheckDate(Z24:AF24)</f>
        <v/>
      </c>
      <c r="AI23" s="472" t="str">
        <f>IF(AND(COUNTIF(AJ18:AJ27,AJ23)&gt;1,AJ23&lt;&gt;""),"ErrUnique:HasDoubleConn","")</f>
        <v/>
      </c>
      <c r="AJ23" s="472"/>
      <c r="AK23" s="472"/>
    </row>
    <row r="24" spans="1:37" ht="20.100000000000001" customHeight="1">
      <c r="A24" s="1279"/>
      <c r="B24" s="1279"/>
      <c r="C24" s="1279"/>
      <c r="D24" s="1279"/>
      <c r="E24" s="1279"/>
      <c r="F24" s="954"/>
      <c r="G24" s="963"/>
      <c r="H24" s="964"/>
      <c r="I24" s="965"/>
      <c r="J24" s="955"/>
      <c r="K24" s="1223"/>
      <c r="L24" s="1355"/>
      <c r="M24" s="1356"/>
      <c r="N24" s="1287"/>
      <c r="O24" s="1350"/>
      <c r="P24" s="1346"/>
      <c r="Q24" s="1348"/>
      <c r="R24" s="1287"/>
      <c r="S24" s="1350"/>
      <c r="T24" s="1346"/>
      <c r="U24" s="1349"/>
      <c r="V24" s="1287"/>
      <c r="W24" s="568"/>
      <c r="X24" s="533"/>
      <c r="Y24" s="533"/>
      <c r="Z24" s="539"/>
      <c r="AA24" s="570" t="str">
        <f>AB23 &amp; "-" &amp; AD23</f>
        <v>-</v>
      </c>
      <c r="AB24" s="1286"/>
      <c r="AC24" s="1287"/>
      <c r="AD24" s="1286"/>
      <c r="AE24" s="1287"/>
      <c r="AF24" s="637"/>
      <c r="AG24" s="1344"/>
      <c r="AI24" s="472"/>
      <c r="AJ24" s="472"/>
      <c r="AK24" s="472"/>
    </row>
    <row r="25" spans="1:37" ht="20.100000000000001" customHeight="1">
      <c r="A25" s="1279"/>
      <c r="B25" s="1279"/>
      <c r="C25" s="1279"/>
      <c r="D25" s="1279"/>
      <c r="E25" s="1279"/>
      <c r="F25" s="954"/>
      <c r="G25" s="963"/>
      <c r="H25" s="964"/>
      <c r="I25" s="965"/>
      <c r="J25" s="955"/>
      <c r="K25" s="1223"/>
      <c r="L25" s="1355"/>
      <c r="M25" s="1356"/>
      <c r="N25" s="1287"/>
      <c r="O25" s="1350"/>
      <c r="P25" s="1346"/>
      <c r="Q25" s="1349"/>
      <c r="R25" s="1287"/>
      <c r="S25" s="569"/>
      <c r="T25" s="526"/>
      <c r="U25" s="533"/>
      <c r="V25" s="538"/>
      <c r="W25" s="538"/>
      <c r="X25" s="538"/>
      <c r="Y25" s="538"/>
      <c r="Z25" s="539"/>
      <c r="AA25" s="539"/>
      <c r="AB25" s="540"/>
      <c r="AC25" s="532"/>
      <c r="AD25" s="532"/>
      <c r="AE25" s="540"/>
      <c r="AF25" s="532"/>
      <c r="AG25" s="1344"/>
      <c r="AI25" s="472"/>
      <c r="AJ25" s="472"/>
      <c r="AK25" s="472"/>
    </row>
    <row r="26" spans="1:37" ht="20.100000000000001" customHeight="1">
      <c r="A26" s="1279"/>
      <c r="B26" s="1279"/>
      <c r="C26" s="1279"/>
      <c r="D26" s="1279"/>
      <c r="E26" s="1279"/>
      <c r="F26" s="954"/>
      <c r="G26" s="963"/>
      <c r="H26" s="964"/>
      <c r="I26" s="965"/>
      <c r="J26" s="955"/>
      <c r="K26" s="1223"/>
      <c r="L26" s="1355"/>
      <c r="M26" s="1356"/>
      <c r="N26" s="1287"/>
      <c r="O26" s="541"/>
      <c r="P26" s="543"/>
      <c r="Q26" s="542"/>
      <c r="R26" s="538"/>
      <c r="S26" s="538"/>
      <c r="T26" s="538"/>
      <c r="U26" s="538"/>
      <c r="V26" s="538"/>
      <c r="W26" s="538"/>
      <c r="X26" s="538"/>
      <c r="Y26" s="538"/>
      <c r="Z26" s="539"/>
      <c r="AA26" s="539"/>
      <c r="AB26" s="540"/>
      <c r="AC26" s="532"/>
      <c r="AD26" s="532"/>
      <c r="AE26" s="540"/>
      <c r="AF26" s="532"/>
      <c r="AG26" s="1344"/>
      <c r="AI26" s="472"/>
      <c r="AJ26" s="472"/>
      <c r="AK26" s="472"/>
    </row>
    <row r="27" spans="1:37" s="444" customFormat="1" ht="15" customHeight="1">
      <c r="A27" s="1279"/>
      <c r="B27" s="1279"/>
      <c r="C27" s="1279"/>
      <c r="D27" s="1279"/>
      <c r="E27" s="962"/>
      <c r="F27" s="956"/>
      <c r="G27" s="958"/>
      <c r="H27" s="956"/>
      <c r="I27" s="965"/>
      <c r="J27" s="955"/>
      <c r="K27" s="949"/>
      <c r="L27" s="506"/>
      <c r="M27" s="519" t="s">
        <v>5</v>
      </c>
      <c r="N27" s="519"/>
      <c r="O27" s="519"/>
      <c r="P27" s="519"/>
      <c r="Q27" s="519"/>
      <c r="R27" s="519"/>
      <c r="S27" s="519"/>
      <c r="T27" s="519"/>
      <c r="U27" s="519"/>
      <c r="V27" s="519"/>
      <c r="W27" s="519"/>
      <c r="X27" s="519"/>
      <c r="Y27" s="519"/>
      <c r="Z27" s="519"/>
      <c r="AA27" s="519"/>
      <c r="AB27" s="519"/>
      <c r="AC27" s="519"/>
      <c r="AD27" s="519"/>
      <c r="AE27" s="519"/>
      <c r="AF27" s="519"/>
      <c r="AG27" s="1345"/>
      <c r="AH27" s="469"/>
      <c r="AI27" s="469"/>
      <c r="AJ27" s="205"/>
      <c r="AK27" s="205"/>
    </row>
    <row r="28" spans="1:37" s="444" customFormat="1" ht="15" customHeight="1">
      <c r="A28" s="1279"/>
      <c r="B28" s="1279"/>
      <c r="C28" s="1279"/>
      <c r="D28" s="962"/>
      <c r="E28" s="962"/>
      <c r="F28" s="956"/>
      <c r="G28" s="963"/>
      <c r="H28" s="956"/>
      <c r="I28" s="949"/>
      <c r="J28" s="940"/>
      <c r="K28" s="949"/>
      <c r="L28" s="506"/>
      <c r="M28" s="518" t="s">
        <v>16</v>
      </c>
      <c r="N28" s="518"/>
      <c r="O28" s="518"/>
      <c r="P28" s="518"/>
      <c r="Q28" s="518"/>
      <c r="R28" s="518"/>
      <c r="S28" s="518"/>
      <c r="T28" s="518"/>
      <c r="U28" s="518"/>
      <c r="V28" s="518"/>
      <c r="W28" s="518"/>
      <c r="X28" s="518"/>
      <c r="Y28" s="518"/>
      <c r="Z28" s="518"/>
      <c r="AA28" s="518"/>
      <c r="AB28" s="518"/>
      <c r="AC28" s="518"/>
      <c r="AD28" s="518"/>
      <c r="AE28" s="518"/>
      <c r="AF28" s="532"/>
      <c r="AG28" s="528"/>
      <c r="AH28" s="469"/>
      <c r="AI28" s="469"/>
      <c r="AJ28" s="205"/>
      <c r="AK28" s="205"/>
    </row>
    <row r="29" spans="1:37" s="444" customFormat="1" ht="15" customHeight="1">
      <c r="A29" s="1279"/>
      <c r="B29" s="1279"/>
      <c r="C29" s="962"/>
      <c r="D29" s="962"/>
      <c r="E29" s="962"/>
      <c r="F29" s="956"/>
      <c r="G29" s="963"/>
      <c r="H29" s="956"/>
      <c r="I29" s="949"/>
      <c r="J29" s="940"/>
      <c r="K29" s="949"/>
      <c r="L29" s="506"/>
      <c r="M29" s="517" t="s">
        <v>17</v>
      </c>
      <c r="N29" s="517"/>
      <c r="O29" s="517"/>
      <c r="P29" s="517"/>
      <c r="Q29" s="517"/>
      <c r="R29" s="517"/>
      <c r="S29" s="517"/>
      <c r="T29" s="517"/>
      <c r="U29" s="517"/>
      <c r="V29" s="517"/>
      <c r="W29" s="517"/>
      <c r="X29" s="517"/>
      <c r="Y29" s="517"/>
      <c r="Z29" s="513"/>
      <c r="AA29" s="513"/>
      <c r="AB29" s="540"/>
      <c r="AC29" s="532"/>
      <c r="AD29" s="531"/>
      <c r="AE29" s="517"/>
      <c r="AF29" s="532"/>
      <c r="AG29" s="528"/>
      <c r="AH29" s="469"/>
      <c r="AI29" s="469"/>
      <c r="AJ29" s="469"/>
      <c r="AK29" s="469"/>
    </row>
    <row r="30" spans="1:37" s="444" customFormat="1" ht="15" customHeight="1">
      <c r="A30" s="1279"/>
      <c r="B30" s="962"/>
      <c r="C30" s="962"/>
      <c r="D30" s="962"/>
      <c r="E30" s="962"/>
      <c r="F30" s="956"/>
      <c r="G30" s="963"/>
      <c r="H30" s="956"/>
      <c r="I30" s="949"/>
      <c r="J30" s="940"/>
      <c r="K30" s="949"/>
      <c r="L30" s="506"/>
      <c r="M30" s="526" t="s">
        <v>18</v>
      </c>
      <c r="N30" s="526"/>
      <c r="O30" s="526"/>
      <c r="P30" s="526"/>
      <c r="Q30" s="526"/>
      <c r="R30" s="526"/>
      <c r="S30" s="526"/>
      <c r="T30" s="526"/>
      <c r="U30" s="526"/>
      <c r="V30" s="526"/>
      <c r="W30" s="526"/>
      <c r="X30" s="526"/>
      <c r="Y30" s="526"/>
      <c r="Z30" s="513"/>
      <c r="AA30" s="513"/>
      <c r="AB30" s="540"/>
      <c r="AC30" s="532"/>
      <c r="AD30" s="531"/>
      <c r="AE30" s="517"/>
      <c r="AF30" s="532"/>
      <c r="AG30" s="528"/>
      <c r="AH30" s="469"/>
      <c r="AI30" s="469"/>
      <c r="AJ30" s="469"/>
      <c r="AK30" s="469"/>
    </row>
    <row r="31" spans="1:37" s="444" customFormat="1" ht="15" customHeight="1">
      <c r="A31" s="935"/>
      <c r="B31" s="935"/>
      <c r="C31" s="935"/>
      <c r="D31" s="935"/>
      <c r="E31" s="935"/>
      <c r="F31" s="935"/>
      <c r="G31" s="948"/>
      <c r="H31" s="949"/>
      <c r="I31" s="939"/>
      <c r="J31" s="940"/>
      <c r="K31" s="935"/>
      <c r="L31" s="506"/>
      <c r="M31" s="533" t="s">
        <v>307</v>
      </c>
      <c r="N31" s="533"/>
      <c r="O31" s="533"/>
      <c r="P31" s="533"/>
      <c r="Q31" s="533"/>
      <c r="R31" s="533"/>
      <c r="S31" s="533"/>
      <c r="T31" s="533"/>
      <c r="U31" s="533"/>
      <c r="V31" s="533"/>
      <c r="W31" s="533"/>
      <c r="X31" s="533"/>
      <c r="Y31" s="533"/>
      <c r="Z31" s="513"/>
      <c r="AA31" s="513"/>
      <c r="AB31" s="540"/>
      <c r="AC31" s="532"/>
      <c r="AD31" s="531"/>
      <c r="AE31" s="517"/>
      <c r="AF31" s="532"/>
      <c r="AG31" s="528"/>
      <c r="AH31" s="469"/>
      <c r="AI31" s="469"/>
      <c r="AJ31" s="469"/>
      <c r="AK31" s="469"/>
    </row>
    <row r="33" spans="12:37" ht="102" customHeight="1">
      <c r="L33" s="1">
        <v>1</v>
      </c>
      <c r="M33" s="1273" t="s">
        <v>743</v>
      </c>
      <c r="N33" s="1273"/>
      <c r="O33" s="1273"/>
      <c r="P33" s="1273"/>
      <c r="Q33" s="1273"/>
      <c r="R33" s="1273"/>
      <c r="S33" s="1273"/>
      <c r="T33" s="1273"/>
      <c r="U33" s="1273"/>
      <c r="V33" s="1273"/>
      <c r="W33" s="1273"/>
      <c r="X33" s="1273"/>
      <c r="Y33" s="1273"/>
      <c r="Z33" s="1273"/>
      <c r="AA33" s="1273"/>
      <c r="AB33" s="1273"/>
      <c r="AC33" s="1273"/>
      <c r="AD33" s="1273"/>
      <c r="AE33" s="1273"/>
      <c r="AF33" s="1273"/>
      <c r="AG33" s="1273"/>
      <c r="AH33" s="474"/>
      <c r="AI33" s="474"/>
      <c r="AJ33" s="474"/>
      <c r="AK33" s="474"/>
    </row>
    <row r="34" spans="12:37" ht="14.25" customHeight="1">
      <c r="L34" s="481"/>
      <c r="M34" s="482"/>
      <c r="N34" s="482"/>
      <c r="O34" s="482"/>
      <c r="P34" s="482"/>
      <c r="Q34" s="482"/>
      <c r="R34" s="482"/>
      <c r="S34" s="482"/>
      <c r="T34" s="482"/>
      <c r="U34" s="482"/>
      <c r="V34" s="482"/>
      <c r="W34" s="482"/>
      <c r="X34" s="482"/>
      <c r="Y34" s="482"/>
      <c r="Z34" s="485"/>
      <c r="AA34" s="485"/>
      <c r="AB34" s="485"/>
      <c r="AC34" s="485"/>
      <c r="AD34" s="485"/>
      <c r="AE34" s="485"/>
      <c r="AF34" s="485"/>
      <c r="AG34" s="485"/>
      <c r="AH34" s="486"/>
      <c r="AI34" s="486"/>
      <c r="AJ34" s="486"/>
      <c r="AK34" s="486"/>
    </row>
  </sheetData>
  <sheetProtection password="FA9C" sheet="1" objects="1" scenarios="1" formatColumns="0" formatRows="0"/>
  <dataConsolidate/>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65538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72091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8645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85199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91752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8306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6555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13109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9663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26216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32770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9323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23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458775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524311 AE589847"/>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07" hidden="1" customWidth="1"/>
    <col min="2" max="4" width="3.7109375" style="194" hidden="1" customWidth="1"/>
    <col min="5" max="5" width="3.7109375" style="82" customWidth="1"/>
    <col min="6" max="6" width="9.7109375" style="35" customWidth="1"/>
    <col min="7" max="7" width="37.7109375" style="35" customWidth="1"/>
    <col min="8" max="8" width="66.85546875" style="35" customWidth="1"/>
    <col min="9" max="9" width="115.7109375" style="35" customWidth="1"/>
    <col min="10" max="11" width="10.5703125" style="194"/>
    <col min="12" max="12" width="11.140625" style="194" customWidth="1"/>
    <col min="13" max="20" width="10.5703125" style="194"/>
    <col min="21" max="16384" width="10.5703125" style="35"/>
  </cols>
  <sheetData>
    <row r="1" spans="1:20" ht="3" customHeight="1">
      <c r="A1" s="207" t="s">
        <v>206</v>
      </c>
    </row>
    <row r="2" spans="1:20" ht="22.5">
      <c r="F2" s="1274" t="s">
        <v>469</v>
      </c>
      <c r="G2" s="1275"/>
      <c r="H2" s="1276"/>
      <c r="I2" s="406"/>
    </row>
    <row r="3" spans="1:20" ht="3" customHeight="1"/>
    <row r="4" spans="1:20" s="182" customFormat="1" ht="11.25">
      <c r="A4" s="206"/>
      <c r="B4" s="206"/>
      <c r="C4" s="206"/>
      <c r="D4" s="206"/>
      <c r="F4" s="1224" t="s">
        <v>444</v>
      </c>
      <c r="G4" s="1224"/>
      <c r="H4" s="1224"/>
      <c r="I4" s="1277" t="s">
        <v>445</v>
      </c>
      <c r="J4" s="206"/>
      <c r="K4" s="206"/>
      <c r="L4" s="206"/>
      <c r="M4" s="206"/>
      <c r="N4" s="206"/>
      <c r="O4" s="206"/>
      <c r="P4" s="206"/>
      <c r="Q4" s="206"/>
      <c r="R4" s="206"/>
      <c r="S4" s="206"/>
      <c r="T4" s="206"/>
    </row>
    <row r="5" spans="1:20" s="182" customFormat="1" ht="11.25" customHeight="1">
      <c r="A5" s="206"/>
      <c r="B5" s="206"/>
      <c r="C5" s="206"/>
      <c r="D5" s="206"/>
      <c r="F5" s="299" t="s">
        <v>90</v>
      </c>
      <c r="G5" s="313" t="s">
        <v>447</v>
      </c>
      <c r="H5" s="298" t="s">
        <v>438</v>
      </c>
      <c r="I5" s="1277"/>
      <c r="J5" s="206"/>
      <c r="K5" s="206"/>
      <c r="L5" s="206"/>
      <c r="M5" s="206"/>
      <c r="N5" s="206"/>
      <c r="O5" s="206"/>
      <c r="P5" s="206"/>
      <c r="Q5" s="206"/>
      <c r="R5" s="206"/>
      <c r="S5" s="206"/>
      <c r="T5" s="206"/>
    </row>
    <row r="6" spans="1:20" s="182" customFormat="1" ht="12" customHeight="1">
      <c r="A6" s="206"/>
      <c r="B6" s="206"/>
      <c r="C6" s="206"/>
      <c r="D6" s="206"/>
      <c r="F6" s="300" t="s">
        <v>91</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2">
        <v>1</v>
      </c>
      <c r="G7" s="388" t="s">
        <v>470</v>
      </c>
      <c r="H7" s="297" t="str">
        <f>IF(dateCh="","",dateCh)</f>
        <v>28.04.2023</v>
      </c>
      <c r="I7" s="188" t="s">
        <v>471</v>
      </c>
      <c r="J7" s="311"/>
      <c r="K7" s="206"/>
      <c r="L7" s="206"/>
      <c r="M7" s="206"/>
      <c r="N7" s="206"/>
      <c r="O7" s="206"/>
      <c r="P7" s="206"/>
      <c r="Q7" s="206"/>
      <c r="R7" s="206"/>
      <c r="S7" s="206"/>
      <c r="T7" s="206"/>
    </row>
    <row r="8" spans="1:20" s="182" customFormat="1" ht="45">
      <c r="A8" s="1278">
        <v>1</v>
      </c>
      <c r="B8" s="206"/>
      <c r="C8" s="206"/>
      <c r="D8" s="206"/>
      <c r="F8" s="312" t="str">
        <f>"2." &amp;mergeValue(A8)</f>
        <v>2.1</v>
      </c>
      <c r="G8" s="388" t="s">
        <v>472</v>
      </c>
      <c r="H8" s="297"/>
      <c r="I8" s="188" t="s">
        <v>565</v>
      </c>
      <c r="J8" s="311"/>
      <c r="K8" s="206"/>
      <c r="L8" s="206"/>
      <c r="M8" s="206"/>
      <c r="N8" s="206"/>
      <c r="O8" s="206"/>
      <c r="P8" s="206"/>
      <c r="Q8" s="206"/>
      <c r="R8" s="206"/>
      <c r="S8" s="206"/>
      <c r="T8" s="206"/>
    </row>
    <row r="9" spans="1:20" s="182" customFormat="1" ht="22.5">
      <c r="A9" s="1278"/>
      <c r="B9" s="206"/>
      <c r="C9" s="206"/>
      <c r="D9" s="206"/>
      <c r="F9" s="312" t="str">
        <f>"3." &amp;mergeValue(A9)</f>
        <v>3.1</v>
      </c>
      <c r="G9" s="388" t="s">
        <v>473</v>
      </c>
      <c r="H9" s="297"/>
      <c r="I9" s="188" t="s">
        <v>563</v>
      </c>
      <c r="J9" s="311"/>
      <c r="K9" s="206"/>
      <c r="L9" s="206"/>
      <c r="M9" s="206"/>
      <c r="N9" s="206"/>
      <c r="O9" s="206"/>
      <c r="P9" s="206"/>
      <c r="Q9" s="206"/>
      <c r="R9" s="206"/>
      <c r="S9" s="206"/>
      <c r="T9" s="206"/>
    </row>
    <row r="10" spans="1:20" s="182" customFormat="1" ht="22.5">
      <c r="A10" s="1278"/>
      <c r="B10" s="206"/>
      <c r="C10" s="206"/>
      <c r="D10" s="206"/>
      <c r="F10" s="312" t="str">
        <f>"4."&amp;mergeValue(A10)</f>
        <v>4.1</v>
      </c>
      <c r="G10" s="388" t="s">
        <v>474</v>
      </c>
      <c r="H10" s="298" t="s">
        <v>448</v>
      </c>
      <c r="I10" s="188"/>
      <c r="J10" s="311"/>
      <c r="K10" s="206"/>
      <c r="L10" s="206"/>
      <c r="M10" s="206"/>
      <c r="N10" s="206"/>
      <c r="O10" s="206"/>
      <c r="P10" s="206"/>
      <c r="Q10" s="206"/>
      <c r="R10" s="206"/>
      <c r="S10" s="206"/>
      <c r="T10" s="206"/>
    </row>
    <row r="11" spans="1:20" s="182" customFormat="1" ht="18.75">
      <c r="A11" s="1278"/>
      <c r="B11" s="1278">
        <v>1</v>
      </c>
      <c r="C11" s="320"/>
      <c r="D11" s="320"/>
      <c r="F11" s="312" t="str">
        <f>"4."&amp;mergeValue(A11) &amp;"."&amp;mergeValue(B11)</f>
        <v>4.1.1</v>
      </c>
      <c r="G11" s="304" t="s">
        <v>567</v>
      </c>
      <c r="H11" s="297" t="str">
        <f>IF(region_name="","",region_name)</f>
        <v>Мурманская область</v>
      </c>
      <c r="I11" s="188" t="s">
        <v>477</v>
      </c>
      <c r="J11" s="311"/>
      <c r="K11" s="206"/>
      <c r="L11" s="206"/>
      <c r="M11" s="206"/>
      <c r="N11" s="206"/>
      <c r="O11" s="206"/>
      <c r="P11" s="206"/>
      <c r="Q11" s="206"/>
      <c r="R11" s="206"/>
      <c r="S11" s="206"/>
      <c r="T11" s="206"/>
    </row>
    <row r="12" spans="1:20" s="182" customFormat="1" ht="22.5">
      <c r="A12" s="1278"/>
      <c r="B12" s="1278"/>
      <c r="C12" s="1278">
        <v>1</v>
      </c>
      <c r="D12" s="320"/>
      <c r="F12" s="312" t="str">
        <f>"4."&amp;mergeValue(A12) &amp;"."&amp;mergeValue(B12)&amp;"."&amp;mergeValue(C12)</f>
        <v>4.1.1.1</v>
      </c>
      <c r="G12" s="317" t="s">
        <v>475</v>
      </c>
      <c r="H12" s="297"/>
      <c r="I12" s="188" t="s">
        <v>478</v>
      </c>
      <c r="J12" s="311"/>
      <c r="K12" s="206"/>
      <c r="L12" s="206"/>
      <c r="M12" s="206"/>
      <c r="N12" s="206"/>
      <c r="O12" s="206"/>
      <c r="P12" s="206"/>
      <c r="Q12" s="206"/>
      <c r="R12" s="206"/>
      <c r="S12" s="206"/>
      <c r="T12" s="206"/>
    </row>
    <row r="13" spans="1:20" s="182" customFormat="1" ht="39" customHeight="1">
      <c r="A13" s="1278"/>
      <c r="B13" s="1278"/>
      <c r="C13" s="1278"/>
      <c r="D13" s="320">
        <v>1</v>
      </c>
      <c r="F13" s="312" t="str">
        <f>"4."&amp;mergeValue(A13) &amp;"."&amp;mergeValue(B13)&amp;"."&amp;mergeValue(C13)&amp;"."&amp;mergeValue(D13)</f>
        <v>4.1.1.1.1</v>
      </c>
      <c r="G13" s="391" t="s">
        <v>476</v>
      </c>
      <c r="H13" s="297"/>
      <c r="I13" s="1319" t="s">
        <v>566</v>
      </c>
      <c r="J13" s="311"/>
      <c r="K13" s="206"/>
      <c r="L13" s="206"/>
      <c r="M13" s="206"/>
      <c r="N13" s="206"/>
      <c r="O13" s="206"/>
      <c r="P13" s="206"/>
      <c r="Q13" s="206"/>
      <c r="R13" s="206"/>
      <c r="S13" s="206"/>
      <c r="T13" s="206"/>
    </row>
    <row r="14" spans="1:20" s="182" customFormat="1" ht="18.75">
      <c r="A14" s="1278"/>
      <c r="B14" s="1278"/>
      <c r="C14" s="1278"/>
      <c r="D14" s="320"/>
      <c r="F14" s="314"/>
      <c r="G14" s="143" t="s">
        <v>4</v>
      </c>
      <c r="H14" s="319"/>
      <c r="I14" s="1319"/>
      <c r="J14" s="311"/>
      <c r="K14" s="206"/>
      <c r="L14" s="206"/>
      <c r="M14" s="206"/>
      <c r="N14" s="206"/>
      <c r="O14" s="206"/>
      <c r="P14" s="206"/>
      <c r="Q14" s="206"/>
      <c r="R14" s="206"/>
      <c r="S14" s="206"/>
      <c r="T14" s="206"/>
    </row>
    <row r="15" spans="1:20" s="182" customFormat="1" ht="18.75">
      <c r="A15" s="1278"/>
      <c r="B15" s="1278"/>
      <c r="C15" s="320"/>
      <c r="D15" s="320"/>
      <c r="F15" s="392"/>
      <c r="G15" s="187" t="s">
        <v>400</v>
      </c>
      <c r="H15" s="393"/>
      <c r="I15" s="394"/>
      <c r="J15" s="311"/>
      <c r="K15" s="206"/>
      <c r="L15" s="206"/>
      <c r="M15" s="206"/>
      <c r="N15" s="206"/>
      <c r="O15" s="206"/>
      <c r="P15" s="206"/>
      <c r="Q15" s="206"/>
      <c r="R15" s="206"/>
      <c r="S15" s="206"/>
      <c r="T15" s="206"/>
    </row>
    <row r="16" spans="1:20" s="182" customFormat="1" ht="18.75">
      <c r="A16" s="1278"/>
      <c r="B16" s="206"/>
      <c r="C16" s="206"/>
      <c r="D16" s="206"/>
      <c r="F16" s="314"/>
      <c r="G16" s="148" t="s">
        <v>482</v>
      </c>
      <c r="H16" s="315"/>
      <c r="I16" s="316"/>
      <c r="J16" s="311"/>
      <c r="K16" s="206"/>
      <c r="L16" s="206"/>
      <c r="M16" s="206"/>
      <c r="N16" s="206"/>
      <c r="O16" s="206"/>
      <c r="P16" s="206"/>
      <c r="Q16" s="206"/>
      <c r="R16" s="206"/>
      <c r="S16" s="206"/>
      <c r="T16" s="206"/>
    </row>
    <row r="17" spans="1:20" s="182" customFormat="1" ht="18.75">
      <c r="A17" s="206"/>
      <c r="B17" s="206"/>
      <c r="C17" s="206"/>
      <c r="D17" s="206"/>
      <c r="F17" s="314"/>
      <c r="G17" s="158" t="s">
        <v>481</v>
      </c>
      <c r="H17" s="315"/>
      <c r="I17" s="316"/>
      <c r="J17" s="311"/>
      <c r="K17" s="206"/>
      <c r="L17" s="206"/>
      <c r="M17" s="206"/>
      <c r="N17" s="206"/>
      <c r="O17" s="206"/>
      <c r="P17" s="206"/>
      <c r="Q17" s="206"/>
      <c r="R17" s="206"/>
      <c r="S17" s="206"/>
      <c r="T17" s="206"/>
    </row>
    <row r="18" spans="1:20" s="306" customFormat="1" ht="3" customHeight="1">
      <c r="A18" s="307"/>
      <c r="B18" s="307"/>
      <c r="C18" s="307"/>
      <c r="D18" s="307"/>
      <c r="F18" s="321"/>
      <c r="G18" s="322"/>
      <c r="H18" s="323"/>
      <c r="I18" s="324"/>
      <c r="J18" s="307"/>
      <c r="K18" s="307"/>
      <c r="L18" s="307"/>
      <c r="M18" s="307"/>
      <c r="N18" s="307"/>
      <c r="O18" s="307"/>
      <c r="P18" s="307"/>
      <c r="Q18" s="307"/>
      <c r="R18" s="307"/>
      <c r="S18" s="307"/>
      <c r="T18" s="307"/>
    </row>
    <row r="19" spans="1:20" s="306" customFormat="1" ht="15" customHeight="1">
      <c r="A19" s="307"/>
      <c r="B19" s="307"/>
      <c r="C19" s="307"/>
      <c r="D19" s="307"/>
      <c r="F19" s="305"/>
      <c r="G19" s="1273" t="s">
        <v>568</v>
      </c>
      <c r="H19" s="1273"/>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468" hidden="1" customWidth="1"/>
    <col min="7" max="8" width="9.140625" style="474" hidden="1" customWidth="1"/>
    <col min="9" max="9" width="3.7109375" style="452" customWidth="1"/>
    <col min="10" max="11" width="3.7109375" style="451" customWidth="1"/>
    <col min="12" max="12" width="12.7109375" style="445" customWidth="1"/>
    <col min="13" max="13" width="47.42578125" style="445" customWidth="1"/>
    <col min="14" max="14" width="2.7109375" style="445" hidden="1" customWidth="1"/>
    <col min="15" max="18" width="23.7109375" style="445" customWidth="1"/>
    <col min="19" max="19" width="11.7109375" style="445" customWidth="1"/>
    <col min="20" max="20" width="3.7109375" style="445" customWidth="1"/>
    <col min="21" max="21" width="11.7109375" style="445" customWidth="1"/>
    <col min="22" max="22" width="8.5703125" style="445" hidden="1" customWidth="1"/>
    <col min="23" max="23" width="4.7109375" style="445" customWidth="1"/>
    <col min="24" max="24" width="115.7109375" style="445" customWidth="1"/>
    <col min="25" max="25" width="10.5703125" style="954"/>
    <col min="26" max="29" width="10.5703125" style="468"/>
    <col min="30" max="246" width="10.5703125" style="445"/>
    <col min="247" max="254" width="0" style="445" hidden="1" customWidth="1"/>
    <col min="255" max="257" width="3.7109375" style="445" customWidth="1"/>
    <col min="258" max="258" width="12.7109375" style="445" customWidth="1"/>
    <col min="259" max="259" width="47.42578125" style="445" customWidth="1"/>
    <col min="260" max="260" width="0" style="445" hidden="1" customWidth="1"/>
    <col min="261" max="261" width="24.7109375" style="445" customWidth="1"/>
    <col min="262" max="262" width="14.7109375" style="445" customWidth="1"/>
    <col min="263" max="264" width="15.7109375" style="445" customWidth="1"/>
    <col min="265" max="265" width="11.7109375" style="445" customWidth="1"/>
    <col min="266" max="266" width="6.42578125" style="445" bestFit="1" customWidth="1"/>
    <col min="267" max="267" width="11.7109375" style="445" customWidth="1"/>
    <col min="268" max="268" width="0" style="445" hidden="1" customWidth="1"/>
    <col min="269" max="269" width="3.7109375" style="445" customWidth="1"/>
    <col min="270" max="270" width="11.140625" style="445" bestFit="1" customWidth="1"/>
    <col min="271" max="502" width="10.5703125" style="445"/>
    <col min="503" max="510" width="0" style="445" hidden="1" customWidth="1"/>
    <col min="511" max="513" width="3.7109375" style="445" customWidth="1"/>
    <col min="514" max="514" width="12.7109375" style="445" customWidth="1"/>
    <col min="515" max="515" width="47.42578125" style="445" customWidth="1"/>
    <col min="516" max="516" width="0" style="445" hidden="1" customWidth="1"/>
    <col min="517" max="517" width="24.7109375" style="445" customWidth="1"/>
    <col min="518" max="518" width="14.7109375" style="445" customWidth="1"/>
    <col min="519" max="520" width="15.7109375" style="445" customWidth="1"/>
    <col min="521" max="521" width="11.7109375" style="445" customWidth="1"/>
    <col min="522" max="522" width="6.42578125" style="445" bestFit="1" customWidth="1"/>
    <col min="523" max="523" width="11.7109375" style="445" customWidth="1"/>
    <col min="524" max="524" width="0" style="445" hidden="1" customWidth="1"/>
    <col min="525" max="525" width="3.7109375" style="445" customWidth="1"/>
    <col min="526" max="526" width="11.140625" style="445" bestFit="1" customWidth="1"/>
    <col min="527" max="758" width="10.5703125" style="445"/>
    <col min="759" max="766" width="0" style="445" hidden="1" customWidth="1"/>
    <col min="767" max="769" width="3.7109375" style="445" customWidth="1"/>
    <col min="770" max="770" width="12.7109375" style="445" customWidth="1"/>
    <col min="771" max="771" width="47.42578125" style="445" customWidth="1"/>
    <col min="772" max="772" width="0" style="445" hidden="1" customWidth="1"/>
    <col min="773" max="773" width="24.7109375" style="445" customWidth="1"/>
    <col min="774" max="774" width="14.7109375" style="445" customWidth="1"/>
    <col min="775" max="776" width="15.7109375" style="445" customWidth="1"/>
    <col min="777" max="777" width="11.7109375" style="445" customWidth="1"/>
    <col min="778" max="778" width="6.42578125" style="445" bestFit="1" customWidth="1"/>
    <col min="779" max="779" width="11.7109375" style="445" customWidth="1"/>
    <col min="780" max="780" width="0" style="445" hidden="1" customWidth="1"/>
    <col min="781" max="781" width="3.7109375" style="445" customWidth="1"/>
    <col min="782" max="782" width="11.140625" style="445" bestFit="1" customWidth="1"/>
    <col min="783" max="1014" width="10.5703125" style="445"/>
    <col min="1015" max="1022" width="0" style="445" hidden="1" customWidth="1"/>
    <col min="1023" max="1025" width="3.7109375" style="445" customWidth="1"/>
    <col min="1026" max="1026" width="12.7109375" style="445" customWidth="1"/>
    <col min="1027" max="1027" width="47.42578125" style="445" customWidth="1"/>
    <col min="1028" max="1028" width="0" style="445" hidden="1" customWidth="1"/>
    <col min="1029" max="1029" width="24.7109375" style="445" customWidth="1"/>
    <col min="1030" max="1030" width="14.7109375" style="445" customWidth="1"/>
    <col min="1031" max="1032" width="15.7109375" style="445" customWidth="1"/>
    <col min="1033" max="1033" width="11.7109375" style="445" customWidth="1"/>
    <col min="1034" max="1034" width="6.42578125" style="445" bestFit="1" customWidth="1"/>
    <col min="1035" max="1035" width="11.7109375" style="445" customWidth="1"/>
    <col min="1036" max="1036" width="0" style="445" hidden="1" customWidth="1"/>
    <col min="1037" max="1037" width="3.7109375" style="445" customWidth="1"/>
    <col min="1038" max="1038" width="11.140625" style="445" bestFit="1" customWidth="1"/>
    <col min="1039" max="1270" width="10.5703125" style="445"/>
    <col min="1271" max="1278" width="0" style="445" hidden="1" customWidth="1"/>
    <col min="1279" max="1281" width="3.7109375" style="445" customWidth="1"/>
    <col min="1282" max="1282" width="12.7109375" style="445" customWidth="1"/>
    <col min="1283" max="1283" width="47.42578125" style="445" customWidth="1"/>
    <col min="1284" max="1284" width="0" style="445" hidden="1" customWidth="1"/>
    <col min="1285" max="1285" width="24.7109375" style="445" customWidth="1"/>
    <col min="1286" max="1286" width="14.7109375" style="445" customWidth="1"/>
    <col min="1287" max="1288" width="15.7109375" style="445" customWidth="1"/>
    <col min="1289" max="1289" width="11.7109375" style="445" customWidth="1"/>
    <col min="1290" max="1290" width="6.42578125" style="445" bestFit="1" customWidth="1"/>
    <col min="1291" max="1291" width="11.7109375" style="445" customWidth="1"/>
    <col min="1292" max="1292" width="0" style="445" hidden="1" customWidth="1"/>
    <col min="1293" max="1293" width="3.7109375" style="445" customWidth="1"/>
    <col min="1294" max="1294" width="11.140625" style="445" bestFit="1" customWidth="1"/>
    <col min="1295" max="1526" width="10.5703125" style="445"/>
    <col min="1527" max="1534" width="0" style="445" hidden="1" customWidth="1"/>
    <col min="1535" max="1537" width="3.7109375" style="445" customWidth="1"/>
    <col min="1538" max="1538" width="12.7109375" style="445" customWidth="1"/>
    <col min="1539" max="1539" width="47.42578125" style="445" customWidth="1"/>
    <col min="1540" max="1540" width="0" style="445" hidden="1" customWidth="1"/>
    <col min="1541" max="1541" width="24.7109375" style="445" customWidth="1"/>
    <col min="1542" max="1542" width="14.7109375" style="445" customWidth="1"/>
    <col min="1543" max="1544" width="15.7109375" style="445" customWidth="1"/>
    <col min="1545" max="1545" width="11.7109375" style="445" customWidth="1"/>
    <col min="1546" max="1546" width="6.42578125" style="445" bestFit="1" customWidth="1"/>
    <col min="1547" max="1547" width="11.7109375" style="445" customWidth="1"/>
    <col min="1548" max="1548" width="0" style="445" hidden="1" customWidth="1"/>
    <col min="1549" max="1549" width="3.7109375" style="445" customWidth="1"/>
    <col min="1550" max="1550" width="11.140625" style="445" bestFit="1" customWidth="1"/>
    <col min="1551" max="1782" width="10.5703125" style="445"/>
    <col min="1783" max="1790" width="0" style="445" hidden="1" customWidth="1"/>
    <col min="1791" max="1793" width="3.7109375" style="445" customWidth="1"/>
    <col min="1794" max="1794" width="12.7109375" style="445" customWidth="1"/>
    <col min="1795" max="1795" width="47.42578125" style="445" customWidth="1"/>
    <col min="1796" max="1796" width="0" style="445" hidden="1" customWidth="1"/>
    <col min="1797" max="1797" width="24.7109375" style="445" customWidth="1"/>
    <col min="1798" max="1798" width="14.7109375" style="445" customWidth="1"/>
    <col min="1799" max="1800" width="15.7109375" style="445" customWidth="1"/>
    <col min="1801" max="1801" width="11.7109375" style="445" customWidth="1"/>
    <col min="1802" max="1802" width="6.42578125" style="445" bestFit="1" customWidth="1"/>
    <col min="1803" max="1803" width="11.7109375" style="445" customWidth="1"/>
    <col min="1804" max="1804" width="0" style="445" hidden="1" customWidth="1"/>
    <col min="1805" max="1805" width="3.7109375" style="445" customWidth="1"/>
    <col min="1806" max="1806" width="11.140625" style="445" bestFit="1" customWidth="1"/>
    <col min="1807" max="2038" width="10.5703125" style="445"/>
    <col min="2039" max="2046" width="0" style="445" hidden="1" customWidth="1"/>
    <col min="2047" max="2049" width="3.7109375" style="445" customWidth="1"/>
    <col min="2050" max="2050" width="12.7109375" style="445" customWidth="1"/>
    <col min="2051" max="2051" width="47.42578125" style="445" customWidth="1"/>
    <col min="2052" max="2052" width="0" style="445" hidden="1" customWidth="1"/>
    <col min="2053" max="2053" width="24.7109375" style="445" customWidth="1"/>
    <col min="2054" max="2054" width="14.7109375" style="445" customWidth="1"/>
    <col min="2055" max="2056" width="15.7109375" style="445" customWidth="1"/>
    <col min="2057" max="2057" width="11.7109375" style="445" customWidth="1"/>
    <col min="2058" max="2058" width="6.42578125" style="445" bestFit="1" customWidth="1"/>
    <col min="2059" max="2059" width="11.7109375" style="445" customWidth="1"/>
    <col min="2060" max="2060" width="0" style="445" hidden="1" customWidth="1"/>
    <col min="2061" max="2061" width="3.7109375" style="445" customWidth="1"/>
    <col min="2062" max="2062" width="11.140625" style="445" bestFit="1" customWidth="1"/>
    <col min="2063" max="2294" width="10.5703125" style="445"/>
    <col min="2295" max="2302" width="0" style="445" hidden="1" customWidth="1"/>
    <col min="2303" max="2305" width="3.7109375" style="445" customWidth="1"/>
    <col min="2306" max="2306" width="12.7109375" style="445" customWidth="1"/>
    <col min="2307" max="2307" width="47.42578125" style="445" customWidth="1"/>
    <col min="2308" max="2308" width="0" style="445" hidden="1" customWidth="1"/>
    <col min="2309" max="2309" width="24.7109375" style="445" customWidth="1"/>
    <col min="2310" max="2310" width="14.7109375" style="445" customWidth="1"/>
    <col min="2311" max="2312" width="15.7109375" style="445" customWidth="1"/>
    <col min="2313" max="2313" width="11.7109375" style="445" customWidth="1"/>
    <col min="2314" max="2314" width="6.42578125" style="445" bestFit="1" customWidth="1"/>
    <col min="2315" max="2315" width="11.7109375" style="445" customWidth="1"/>
    <col min="2316" max="2316" width="0" style="445" hidden="1" customWidth="1"/>
    <col min="2317" max="2317" width="3.7109375" style="445" customWidth="1"/>
    <col min="2318" max="2318" width="11.140625" style="445" bestFit="1" customWidth="1"/>
    <col min="2319" max="2550" width="10.5703125" style="445"/>
    <col min="2551" max="2558" width="0" style="445" hidden="1" customWidth="1"/>
    <col min="2559" max="2561" width="3.7109375" style="445" customWidth="1"/>
    <col min="2562" max="2562" width="12.7109375" style="445" customWidth="1"/>
    <col min="2563" max="2563" width="47.42578125" style="445" customWidth="1"/>
    <col min="2564" max="2564" width="0" style="445" hidden="1" customWidth="1"/>
    <col min="2565" max="2565" width="24.7109375" style="445" customWidth="1"/>
    <col min="2566" max="2566" width="14.7109375" style="445" customWidth="1"/>
    <col min="2567" max="2568" width="15.7109375" style="445" customWidth="1"/>
    <col min="2569" max="2569" width="11.7109375" style="445" customWidth="1"/>
    <col min="2570" max="2570" width="6.42578125" style="445" bestFit="1" customWidth="1"/>
    <col min="2571" max="2571" width="11.7109375" style="445" customWidth="1"/>
    <col min="2572" max="2572" width="0" style="445" hidden="1" customWidth="1"/>
    <col min="2573" max="2573" width="3.7109375" style="445" customWidth="1"/>
    <col min="2574" max="2574" width="11.140625" style="445" bestFit="1" customWidth="1"/>
    <col min="2575" max="2806" width="10.5703125" style="445"/>
    <col min="2807" max="2814" width="0" style="445" hidden="1" customWidth="1"/>
    <col min="2815" max="2817" width="3.7109375" style="445" customWidth="1"/>
    <col min="2818" max="2818" width="12.7109375" style="445" customWidth="1"/>
    <col min="2819" max="2819" width="47.42578125" style="445" customWidth="1"/>
    <col min="2820" max="2820" width="0" style="445" hidden="1" customWidth="1"/>
    <col min="2821" max="2821" width="24.7109375" style="445" customWidth="1"/>
    <col min="2822" max="2822" width="14.7109375" style="445" customWidth="1"/>
    <col min="2823" max="2824" width="15.7109375" style="445" customWidth="1"/>
    <col min="2825" max="2825" width="11.7109375" style="445" customWidth="1"/>
    <col min="2826" max="2826" width="6.42578125" style="445" bestFit="1" customWidth="1"/>
    <col min="2827" max="2827" width="11.7109375" style="445" customWidth="1"/>
    <col min="2828" max="2828" width="0" style="445" hidden="1" customWidth="1"/>
    <col min="2829" max="2829" width="3.7109375" style="445" customWidth="1"/>
    <col min="2830" max="2830" width="11.140625" style="445" bestFit="1" customWidth="1"/>
    <col min="2831" max="3062" width="10.5703125" style="445"/>
    <col min="3063" max="3070" width="0" style="445" hidden="1" customWidth="1"/>
    <col min="3071" max="3073" width="3.7109375" style="445" customWidth="1"/>
    <col min="3074" max="3074" width="12.7109375" style="445" customWidth="1"/>
    <col min="3075" max="3075" width="47.42578125" style="445" customWidth="1"/>
    <col min="3076" max="3076" width="0" style="445" hidden="1" customWidth="1"/>
    <col min="3077" max="3077" width="24.7109375" style="445" customWidth="1"/>
    <col min="3078" max="3078" width="14.7109375" style="445" customWidth="1"/>
    <col min="3079" max="3080" width="15.7109375" style="445" customWidth="1"/>
    <col min="3081" max="3081" width="11.7109375" style="445" customWidth="1"/>
    <col min="3082" max="3082" width="6.42578125" style="445" bestFit="1" customWidth="1"/>
    <col min="3083" max="3083" width="11.7109375" style="445" customWidth="1"/>
    <col min="3084" max="3084" width="0" style="445" hidden="1" customWidth="1"/>
    <col min="3085" max="3085" width="3.7109375" style="445" customWidth="1"/>
    <col min="3086" max="3086" width="11.140625" style="445" bestFit="1" customWidth="1"/>
    <col min="3087" max="3318" width="10.5703125" style="445"/>
    <col min="3319" max="3326" width="0" style="445" hidden="1" customWidth="1"/>
    <col min="3327" max="3329" width="3.7109375" style="445" customWidth="1"/>
    <col min="3330" max="3330" width="12.7109375" style="445" customWidth="1"/>
    <col min="3331" max="3331" width="47.42578125" style="445" customWidth="1"/>
    <col min="3332" max="3332" width="0" style="445" hidden="1" customWidth="1"/>
    <col min="3333" max="3333" width="24.7109375" style="445" customWidth="1"/>
    <col min="3334" max="3334" width="14.7109375" style="445" customWidth="1"/>
    <col min="3335" max="3336" width="15.7109375" style="445" customWidth="1"/>
    <col min="3337" max="3337" width="11.7109375" style="445" customWidth="1"/>
    <col min="3338" max="3338" width="6.42578125" style="445" bestFit="1" customWidth="1"/>
    <col min="3339" max="3339" width="11.7109375" style="445" customWidth="1"/>
    <col min="3340" max="3340" width="0" style="445" hidden="1" customWidth="1"/>
    <col min="3341" max="3341" width="3.7109375" style="445" customWidth="1"/>
    <col min="3342" max="3342" width="11.140625" style="445" bestFit="1" customWidth="1"/>
    <col min="3343" max="3574" width="10.5703125" style="445"/>
    <col min="3575" max="3582" width="0" style="445" hidden="1" customWidth="1"/>
    <col min="3583" max="3585" width="3.7109375" style="445" customWidth="1"/>
    <col min="3586" max="3586" width="12.7109375" style="445" customWidth="1"/>
    <col min="3587" max="3587" width="47.42578125" style="445" customWidth="1"/>
    <col min="3588" max="3588" width="0" style="445" hidden="1" customWidth="1"/>
    <col min="3589" max="3589" width="24.7109375" style="445" customWidth="1"/>
    <col min="3590" max="3590" width="14.7109375" style="445" customWidth="1"/>
    <col min="3591" max="3592" width="15.7109375" style="445" customWidth="1"/>
    <col min="3593" max="3593" width="11.7109375" style="445" customWidth="1"/>
    <col min="3594" max="3594" width="6.42578125" style="445" bestFit="1" customWidth="1"/>
    <col min="3595" max="3595" width="11.7109375" style="445" customWidth="1"/>
    <col min="3596" max="3596" width="0" style="445" hidden="1" customWidth="1"/>
    <col min="3597" max="3597" width="3.7109375" style="445" customWidth="1"/>
    <col min="3598" max="3598" width="11.140625" style="445" bestFit="1" customWidth="1"/>
    <col min="3599" max="3830" width="10.5703125" style="445"/>
    <col min="3831" max="3838" width="0" style="445" hidden="1" customWidth="1"/>
    <col min="3839" max="3841" width="3.7109375" style="445" customWidth="1"/>
    <col min="3842" max="3842" width="12.7109375" style="445" customWidth="1"/>
    <col min="3843" max="3843" width="47.42578125" style="445" customWidth="1"/>
    <col min="3844" max="3844" width="0" style="445" hidden="1" customWidth="1"/>
    <col min="3845" max="3845" width="24.7109375" style="445" customWidth="1"/>
    <col min="3846" max="3846" width="14.7109375" style="445" customWidth="1"/>
    <col min="3847" max="3848" width="15.7109375" style="445" customWidth="1"/>
    <col min="3849" max="3849" width="11.7109375" style="445" customWidth="1"/>
    <col min="3850" max="3850" width="6.42578125" style="445" bestFit="1" customWidth="1"/>
    <col min="3851" max="3851" width="11.7109375" style="445" customWidth="1"/>
    <col min="3852" max="3852" width="0" style="445" hidden="1" customWidth="1"/>
    <col min="3853" max="3853" width="3.7109375" style="445" customWidth="1"/>
    <col min="3854" max="3854" width="11.140625" style="445" bestFit="1" customWidth="1"/>
    <col min="3855" max="4086" width="10.5703125" style="445"/>
    <col min="4087" max="4094" width="0" style="445" hidden="1" customWidth="1"/>
    <col min="4095" max="4097" width="3.7109375" style="445" customWidth="1"/>
    <col min="4098" max="4098" width="12.7109375" style="445" customWidth="1"/>
    <col min="4099" max="4099" width="47.42578125" style="445" customWidth="1"/>
    <col min="4100" max="4100" width="0" style="445" hidden="1" customWidth="1"/>
    <col min="4101" max="4101" width="24.7109375" style="445" customWidth="1"/>
    <col min="4102" max="4102" width="14.7109375" style="445" customWidth="1"/>
    <col min="4103" max="4104" width="15.7109375" style="445" customWidth="1"/>
    <col min="4105" max="4105" width="11.7109375" style="445" customWidth="1"/>
    <col min="4106" max="4106" width="6.42578125" style="445" bestFit="1" customWidth="1"/>
    <col min="4107" max="4107" width="11.7109375" style="445" customWidth="1"/>
    <col min="4108" max="4108" width="0" style="445" hidden="1" customWidth="1"/>
    <col min="4109" max="4109" width="3.7109375" style="445" customWidth="1"/>
    <col min="4110" max="4110" width="11.140625" style="445" bestFit="1" customWidth="1"/>
    <col min="4111" max="4342" width="10.5703125" style="445"/>
    <col min="4343" max="4350" width="0" style="445" hidden="1" customWidth="1"/>
    <col min="4351" max="4353" width="3.7109375" style="445" customWidth="1"/>
    <col min="4354" max="4354" width="12.7109375" style="445" customWidth="1"/>
    <col min="4355" max="4355" width="47.42578125" style="445" customWidth="1"/>
    <col min="4356" max="4356" width="0" style="445" hidden="1" customWidth="1"/>
    <col min="4357" max="4357" width="24.7109375" style="445" customWidth="1"/>
    <col min="4358" max="4358" width="14.7109375" style="445" customWidth="1"/>
    <col min="4359" max="4360" width="15.7109375" style="445" customWidth="1"/>
    <col min="4361" max="4361" width="11.7109375" style="445" customWidth="1"/>
    <col min="4362" max="4362" width="6.42578125" style="445" bestFit="1" customWidth="1"/>
    <col min="4363" max="4363" width="11.7109375" style="445" customWidth="1"/>
    <col min="4364" max="4364" width="0" style="445" hidden="1" customWidth="1"/>
    <col min="4365" max="4365" width="3.7109375" style="445" customWidth="1"/>
    <col min="4366" max="4366" width="11.140625" style="445" bestFit="1" customWidth="1"/>
    <col min="4367" max="4598" width="10.5703125" style="445"/>
    <col min="4599" max="4606" width="0" style="445" hidden="1" customWidth="1"/>
    <col min="4607" max="4609" width="3.7109375" style="445" customWidth="1"/>
    <col min="4610" max="4610" width="12.7109375" style="445" customWidth="1"/>
    <col min="4611" max="4611" width="47.42578125" style="445" customWidth="1"/>
    <col min="4612" max="4612" width="0" style="445" hidden="1" customWidth="1"/>
    <col min="4613" max="4613" width="24.7109375" style="445" customWidth="1"/>
    <col min="4614" max="4614" width="14.7109375" style="445" customWidth="1"/>
    <col min="4615" max="4616" width="15.7109375" style="445" customWidth="1"/>
    <col min="4617" max="4617" width="11.7109375" style="445" customWidth="1"/>
    <col min="4618" max="4618" width="6.42578125" style="445" bestFit="1" customWidth="1"/>
    <col min="4619" max="4619" width="11.7109375" style="445" customWidth="1"/>
    <col min="4620" max="4620" width="0" style="445" hidden="1" customWidth="1"/>
    <col min="4621" max="4621" width="3.7109375" style="445" customWidth="1"/>
    <col min="4622" max="4622" width="11.140625" style="445" bestFit="1" customWidth="1"/>
    <col min="4623" max="4854" width="10.5703125" style="445"/>
    <col min="4855" max="4862" width="0" style="445" hidden="1" customWidth="1"/>
    <col min="4863" max="4865" width="3.7109375" style="445" customWidth="1"/>
    <col min="4866" max="4866" width="12.7109375" style="445" customWidth="1"/>
    <col min="4867" max="4867" width="47.42578125" style="445" customWidth="1"/>
    <col min="4868" max="4868" width="0" style="445" hidden="1" customWidth="1"/>
    <col min="4869" max="4869" width="24.7109375" style="445" customWidth="1"/>
    <col min="4870" max="4870" width="14.7109375" style="445" customWidth="1"/>
    <col min="4871" max="4872" width="15.7109375" style="445" customWidth="1"/>
    <col min="4873" max="4873" width="11.7109375" style="445" customWidth="1"/>
    <col min="4874" max="4874" width="6.42578125" style="445" bestFit="1" customWidth="1"/>
    <col min="4875" max="4875" width="11.7109375" style="445" customWidth="1"/>
    <col min="4876" max="4876" width="0" style="445" hidden="1" customWidth="1"/>
    <col min="4877" max="4877" width="3.7109375" style="445" customWidth="1"/>
    <col min="4878" max="4878" width="11.140625" style="445" bestFit="1" customWidth="1"/>
    <col min="4879" max="5110" width="10.5703125" style="445"/>
    <col min="5111" max="5118" width="0" style="445" hidden="1" customWidth="1"/>
    <col min="5119" max="5121" width="3.7109375" style="445" customWidth="1"/>
    <col min="5122" max="5122" width="12.7109375" style="445" customWidth="1"/>
    <col min="5123" max="5123" width="47.42578125" style="445" customWidth="1"/>
    <col min="5124" max="5124" width="0" style="445" hidden="1" customWidth="1"/>
    <col min="5125" max="5125" width="24.7109375" style="445" customWidth="1"/>
    <col min="5126" max="5126" width="14.7109375" style="445" customWidth="1"/>
    <col min="5127" max="5128" width="15.7109375" style="445" customWidth="1"/>
    <col min="5129" max="5129" width="11.7109375" style="445" customWidth="1"/>
    <col min="5130" max="5130" width="6.42578125" style="445" bestFit="1" customWidth="1"/>
    <col min="5131" max="5131" width="11.7109375" style="445" customWidth="1"/>
    <col min="5132" max="5132" width="0" style="445" hidden="1" customWidth="1"/>
    <col min="5133" max="5133" width="3.7109375" style="445" customWidth="1"/>
    <col min="5134" max="5134" width="11.140625" style="445" bestFit="1" customWidth="1"/>
    <col min="5135" max="5366" width="10.5703125" style="445"/>
    <col min="5367" max="5374" width="0" style="445" hidden="1" customWidth="1"/>
    <col min="5375" max="5377" width="3.7109375" style="445" customWidth="1"/>
    <col min="5378" max="5378" width="12.7109375" style="445" customWidth="1"/>
    <col min="5379" max="5379" width="47.42578125" style="445" customWidth="1"/>
    <col min="5380" max="5380" width="0" style="445" hidden="1" customWidth="1"/>
    <col min="5381" max="5381" width="24.7109375" style="445" customWidth="1"/>
    <col min="5382" max="5382" width="14.7109375" style="445" customWidth="1"/>
    <col min="5383" max="5384" width="15.7109375" style="445" customWidth="1"/>
    <col min="5385" max="5385" width="11.7109375" style="445" customWidth="1"/>
    <col min="5386" max="5386" width="6.42578125" style="445" bestFit="1" customWidth="1"/>
    <col min="5387" max="5387" width="11.7109375" style="445" customWidth="1"/>
    <col min="5388" max="5388" width="0" style="445" hidden="1" customWidth="1"/>
    <col min="5389" max="5389" width="3.7109375" style="445" customWidth="1"/>
    <col min="5390" max="5390" width="11.140625" style="445" bestFit="1" customWidth="1"/>
    <col min="5391" max="5622" width="10.5703125" style="445"/>
    <col min="5623" max="5630" width="0" style="445" hidden="1" customWidth="1"/>
    <col min="5631" max="5633" width="3.7109375" style="445" customWidth="1"/>
    <col min="5634" max="5634" width="12.7109375" style="445" customWidth="1"/>
    <col min="5635" max="5635" width="47.42578125" style="445" customWidth="1"/>
    <col min="5636" max="5636" width="0" style="445" hidden="1" customWidth="1"/>
    <col min="5637" max="5637" width="24.7109375" style="445" customWidth="1"/>
    <col min="5638" max="5638" width="14.7109375" style="445" customWidth="1"/>
    <col min="5639" max="5640" width="15.7109375" style="445" customWidth="1"/>
    <col min="5641" max="5641" width="11.7109375" style="445" customWidth="1"/>
    <col min="5642" max="5642" width="6.42578125" style="445" bestFit="1" customWidth="1"/>
    <col min="5643" max="5643" width="11.7109375" style="445" customWidth="1"/>
    <col min="5644" max="5644" width="0" style="445" hidden="1" customWidth="1"/>
    <col min="5645" max="5645" width="3.7109375" style="445" customWidth="1"/>
    <col min="5646" max="5646" width="11.140625" style="445" bestFit="1" customWidth="1"/>
    <col min="5647" max="5878" width="10.5703125" style="445"/>
    <col min="5879" max="5886" width="0" style="445" hidden="1" customWidth="1"/>
    <col min="5887" max="5889" width="3.7109375" style="445" customWidth="1"/>
    <col min="5890" max="5890" width="12.7109375" style="445" customWidth="1"/>
    <col min="5891" max="5891" width="47.42578125" style="445" customWidth="1"/>
    <col min="5892" max="5892" width="0" style="445" hidden="1" customWidth="1"/>
    <col min="5893" max="5893" width="24.7109375" style="445" customWidth="1"/>
    <col min="5894" max="5894" width="14.7109375" style="445" customWidth="1"/>
    <col min="5895" max="5896" width="15.7109375" style="445" customWidth="1"/>
    <col min="5897" max="5897" width="11.7109375" style="445" customWidth="1"/>
    <col min="5898" max="5898" width="6.42578125" style="445" bestFit="1" customWidth="1"/>
    <col min="5899" max="5899" width="11.7109375" style="445" customWidth="1"/>
    <col min="5900" max="5900" width="0" style="445" hidden="1" customWidth="1"/>
    <col min="5901" max="5901" width="3.7109375" style="445" customWidth="1"/>
    <col min="5902" max="5902" width="11.140625" style="445" bestFit="1" customWidth="1"/>
    <col min="5903" max="6134" width="10.5703125" style="445"/>
    <col min="6135" max="6142" width="0" style="445" hidden="1" customWidth="1"/>
    <col min="6143" max="6145" width="3.7109375" style="445" customWidth="1"/>
    <col min="6146" max="6146" width="12.7109375" style="445" customWidth="1"/>
    <col min="6147" max="6147" width="47.42578125" style="445" customWidth="1"/>
    <col min="6148" max="6148" width="0" style="445" hidden="1" customWidth="1"/>
    <col min="6149" max="6149" width="24.7109375" style="445" customWidth="1"/>
    <col min="6150" max="6150" width="14.7109375" style="445" customWidth="1"/>
    <col min="6151" max="6152" width="15.7109375" style="445" customWidth="1"/>
    <col min="6153" max="6153" width="11.7109375" style="445" customWidth="1"/>
    <col min="6154" max="6154" width="6.42578125" style="445" bestFit="1" customWidth="1"/>
    <col min="6155" max="6155" width="11.7109375" style="445" customWidth="1"/>
    <col min="6156" max="6156" width="0" style="445" hidden="1" customWidth="1"/>
    <col min="6157" max="6157" width="3.7109375" style="445" customWidth="1"/>
    <col min="6158" max="6158" width="11.140625" style="445" bestFit="1" customWidth="1"/>
    <col min="6159" max="6390" width="10.5703125" style="445"/>
    <col min="6391" max="6398" width="0" style="445" hidden="1" customWidth="1"/>
    <col min="6399" max="6401" width="3.7109375" style="445" customWidth="1"/>
    <col min="6402" max="6402" width="12.7109375" style="445" customWidth="1"/>
    <col min="6403" max="6403" width="47.42578125" style="445" customWidth="1"/>
    <col min="6404" max="6404" width="0" style="445" hidden="1" customWidth="1"/>
    <col min="6405" max="6405" width="24.7109375" style="445" customWidth="1"/>
    <col min="6406" max="6406" width="14.7109375" style="445" customWidth="1"/>
    <col min="6407" max="6408" width="15.7109375" style="445" customWidth="1"/>
    <col min="6409" max="6409" width="11.7109375" style="445" customWidth="1"/>
    <col min="6410" max="6410" width="6.42578125" style="445" bestFit="1" customWidth="1"/>
    <col min="6411" max="6411" width="11.7109375" style="445" customWidth="1"/>
    <col min="6412" max="6412" width="0" style="445" hidden="1" customWidth="1"/>
    <col min="6413" max="6413" width="3.7109375" style="445" customWidth="1"/>
    <col min="6414" max="6414" width="11.140625" style="445" bestFit="1" customWidth="1"/>
    <col min="6415" max="6646" width="10.5703125" style="445"/>
    <col min="6647" max="6654" width="0" style="445" hidden="1" customWidth="1"/>
    <col min="6655" max="6657" width="3.7109375" style="445" customWidth="1"/>
    <col min="6658" max="6658" width="12.7109375" style="445" customWidth="1"/>
    <col min="6659" max="6659" width="47.42578125" style="445" customWidth="1"/>
    <col min="6660" max="6660" width="0" style="445" hidden="1" customWidth="1"/>
    <col min="6661" max="6661" width="24.7109375" style="445" customWidth="1"/>
    <col min="6662" max="6662" width="14.7109375" style="445" customWidth="1"/>
    <col min="6663" max="6664" width="15.7109375" style="445" customWidth="1"/>
    <col min="6665" max="6665" width="11.7109375" style="445" customWidth="1"/>
    <col min="6666" max="6666" width="6.42578125" style="445" bestFit="1" customWidth="1"/>
    <col min="6667" max="6667" width="11.7109375" style="445" customWidth="1"/>
    <col min="6668" max="6668" width="0" style="445" hidden="1" customWidth="1"/>
    <col min="6669" max="6669" width="3.7109375" style="445" customWidth="1"/>
    <col min="6670" max="6670" width="11.140625" style="445" bestFit="1" customWidth="1"/>
    <col min="6671" max="6902" width="10.5703125" style="445"/>
    <col min="6903" max="6910" width="0" style="445" hidden="1" customWidth="1"/>
    <col min="6911" max="6913" width="3.7109375" style="445" customWidth="1"/>
    <col min="6914" max="6914" width="12.7109375" style="445" customWidth="1"/>
    <col min="6915" max="6915" width="47.42578125" style="445" customWidth="1"/>
    <col min="6916" max="6916" width="0" style="445" hidden="1" customWidth="1"/>
    <col min="6917" max="6917" width="24.7109375" style="445" customWidth="1"/>
    <col min="6918" max="6918" width="14.7109375" style="445" customWidth="1"/>
    <col min="6919" max="6920" width="15.7109375" style="445" customWidth="1"/>
    <col min="6921" max="6921" width="11.7109375" style="445" customWidth="1"/>
    <col min="6922" max="6922" width="6.42578125" style="445" bestFit="1" customWidth="1"/>
    <col min="6923" max="6923" width="11.7109375" style="445" customWidth="1"/>
    <col min="6924" max="6924" width="0" style="445" hidden="1" customWidth="1"/>
    <col min="6925" max="6925" width="3.7109375" style="445" customWidth="1"/>
    <col min="6926" max="6926" width="11.140625" style="445" bestFit="1" customWidth="1"/>
    <col min="6927" max="7158" width="10.5703125" style="445"/>
    <col min="7159" max="7166" width="0" style="445" hidden="1" customWidth="1"/>
    <col min="7167" max="7169" width="3.7109375" style="445" customWidth="1"/>
    <col min="7170" max="7170" width="12.7109375" style="445" customWidth="1"/>
    <col min="7171" max="7171" width="47.42578125" style="445" customWidth="1"/>
    <col min="7172" max="7172" width="0" style="445" hidden="1" customWidth="1"/>
    <col min="7173" max="7173" width="24.7109375" style="445" customWidth="1"/>
    <col min="7174" max="7174" width="14.7109375" style="445" customWidth="1"/>
    <col min="7175" max="7176" width="15.7109375" style="445" customWidth="1"/>
    <col min="7177" max="7177" width="11.7109375" style="445" customWidth="1"/>
    <col min="7178" max="7178" width="6.42578125" style="445" bestFit="1" customWidth="1"/>
    <col min="7179" max="7179" width="11.7109375" style="445" customWidth="1"/>
    <col min="7180" max="7180" width="0" style="445" hidden="1" customWidth="1"/>
    <col min="7181" max="7181" width="3.7109375" style="445" customWidth="1"/>
    <col min="7182" max="7182" width="11.140625" style="445" bestFit="1" customWidth="1"/>
    <col min="7183" max="7414" width="10.5703125" style="445"/>
    <col min="7415" max="7422" width="0" style="445" hidden="1" customWidth="1"/>
    <col min="7423" max="7425" width="3.7109375" style="445" customWidth="1"/>
    <col min="7426" max="7426" width="12.7109375" style="445" customWidth="1"/>
    <col min="7427" max="7427" width="47.42578125" style="445" customWidth="1"/>
    <col min="7428" max="7428" width="0" style="445" hidden="1" customWidth="1"/>
    <col min="7429" max="7429" width="24.7109375" style="445" customWidth="1"/>
    <col min="7430" max="7430" width="14.7109375" style="445" customWidth="1"/>
    <col min="7431" max="7432" width="15.7109375" style="445" customWidth="1"/>
    <col min="7433" max="7433" width="11.7109375" style="445" customWidth="1"/>
    <col min="7434" max="7434" width="6.42578125" style="445" bestFit="1" customWidth="1"/>
    <col min="7435" max="7435" width="11.7109375" style="445" customWidth="1"/>
    <col min="7436" max="7436" width="0" style="445" hidden="1" customWidth="1"/>
    <col min="7437" max="7437" width="3.7109375" style="445" customWidth="1"/>
    <col min="7438" max="7438" width="11.140625" style="445" bestFit="1" customWidth="1"/>
    <col min="7439" max="7670" width="10.5703125" style="445"/>
    <col min="7671" max="7678" width="0" style="445" hidden="1" customWidth="1"/>
    <col min="7679" max="7681" width="3.7109375" style="445" customWidth="1"/>
    <col min="7682" max="7682" width="12.7109375" style="445" customWidth="1"/>
    <col min="7683" max="7683" width="47.42578125" style="445" customWidth="1"/>
    <col min="7684" max="7684" width="0" style="445" hidden="1" customWidth="1"/>
    <col min="7685" max="7685" width="24.7109375" style="445" customWidth="1"/>
    <col min="7686" max="7686" width="14.7109375" style="445" customWidth="1"/>
    <col min="7687" max="7688" width="15.7109375" style="445" customWidth="1"/>
    <col min="7689" max="7689" width="11.7109375" style="445" customWidth="1"/>
    <col min="7690" max="7690" width="6.42578125" style="445" bestFit="1" customWidth="1"/>
    <col min="7691" max="7691" width="11.7109375" style="445" customWidth="1"/>
    <col min="7692" max="7692" width="0" style="445" hidden="1" customWidth="1"/>
    <col min="7693" max="7693" width="3.7109375" style="445" customWidth="1"/>
    <col min="7694" max="7694" width="11.140625" style="445" bestFit="1" customWidth="1"/>
    <col min="7695" max="7926" width="10.5703125" style="445"/>
    <col min="7927" max="7934" width="0" style="445" hidden="1" customWidth="1"/>
    <col min="7935" max="7937" width="3.7109375" style="445" customWidth="1"/>
    <col min="7938" max="7938" width="12.7109375" style="445" customWidth="1"/>
    <col min="7939" max="7939" width="47.42578125" style="445" customWidth="1"/>
    <col min="7940" max="7940" width="0" style="445" hidden="1" customWidth="1"/>
    <col min="7941" max="7941" width="24.7109375" style="445" customWidth="1"/>
    <col min="7942" max="7942" width="14.7109375" style="445" customWidth="1"/>
    <col min="7943" max="7944" width="15.7109375" style="445" customWidth="1"/>
    <col min="7945" max="7945" width="11.7109375" style="445" customWidth="1"/>
    <col min="7946" max="7946" width="6.42578125" style="445" bestFit="1" customWidth="1"/>
    <col min="7947" max="7947" width="11.7109375" style="445" customWidth="1"/>
    <col min="7948" max="7948" width="0" style="445" hidden="1" customWidth="1"/>
    <col min="7949" max="7949" width="3.7109375" style="445" customWidth="1"/>
    <col min="7950" max="7950" width="11.140625" style="445" bestFit="1" customWidth="1"/>
    <col min="7951" max="8182" width="10.5703125" style="445"/>
    <col min="8183" max="8190" width="0" style="445" hidden="1" customWidth="1"/>
    <col min="8191" max="8193" width="3.7109375" style="445" customWidth="1"/>
    <col min="8194" max="8194" width="12.7109375" style="445" customWidth="1"/>
    <col min="8195" max="8195" width="47.42578125" style="445" customWidth="1"/>
    <col min="8196" max="8196" width="0" style="445" hidden="1" customWidth="1"/>
    <col min="8197" max="8197" width="24.7109375" style="445" customWidth="1"/>
    <col min="8198" max="8198" width="14.7109375" style="445" customWidth="1"/>
    <col min="8199" max="8200" width="15.7109375" style="445" customWidth="1"/>
    <col min="8201" max="8201" width="11.7109375" style="445" customWidth="1"/>
    <col min="8202" max="8202" width="6.42578125" style="445" bestFit="1" customWidth="1"/>
    <col min="8203" max="8203" width="11.7109375" style="445" customWidth="1"/>
    <col min="8204" max="8204" width="0" style="445" hidden="1" customWidth="1"/>
    <col min="8205" max="8205" width="3.7109375" style="445" customWidth="1"/>
    <col min="8206" max="8206" width="11.140625" style="445" bestFit="1" customWidth="1"/>
    <col min="8207" max="8438" width="10.5703125" style="445"/>
    <col min="8439" max="8446" width="0" style="445" hidden="1" customWidth="1"/>
    <col min="8447" max="8449" width="3.7109375" style="445" customWidth="1"/>
    <col min="8450" max="8450" width="12.7109375" style="445" customWidth="1"/>
    <col min="8451" max="8451" width="47.42578125" style="445" customWidth="1"/>
    <col min="8452" max="8452" width="0" style="445" hidden="1" customWidth="1"/>
    <col min="8453" max="8453" width="24.7109375" style="445" customWidth="1"/>
    <col min="8454" max="8454" width="14.7109375" style="445" customWidth="1"/>
    <col min="8455" max="8456" width="15.7109375" style="445" customWidth="1"/>
    <col min="8457" max="8457" width="11.7109375" style="445" customWidth="1"/>
    <col min="8458" max="8458" width="6.42578125" style="445" bestFit="1" customWidth="1"/>
    <col min="8459" max="8459" width="11.7109375" style="445" customWidth="1"/>
    <col min="8460" max="8460" width="0" style="445" hidden="1" customWidth="1"/>
    <col min="8461" max="8461" width="3.7109375" style="445" customWidth="1"/>
    <col min="8462" max="8462" width="11.140625" style="445" bestFit="1" customWidth="1"/>
    <col min="8463" max="8694" width="10.5703125" style="445"/>
    <col min="8695" max="8702" width="0" style="445" hidden="1" customWidth="1"/>
    <col min="8703" max="8705" width="3.7109375" style="445" customWidth="1"/>
    <col min="8706" max="8706" width="12.7109375" style="445" customWidth="1"/>
    <col min="8707" max="8707" width="47.42578125" style="445" customWidth="1"/>
    <col min="8708" max="8708" width="0" style="445" hidden="1" customWidth="1"/>
    <col min="8709" max="8709" width="24.7109375" style="445" customWidth="1"/>
    <col min="8710" max="8710" width="14.7109375" style="445" customWidth="1"/>
    <col min="8711" max="8712" width="15.7109375" style="445" customWidth="1"/>
    <col min="8713" max="8713" width="11.7109375" style="445" customWidth="1"/>
    <col min="8714" max="8714" width="6.42578125" style="445" bestFit="1" customWidth="1"/>
    <col min="8715" max="8715" width="11.7109375" style="445" customWidth="1"/>
    <col min="8716" max="8716" width="0" style="445" hidden="1" customWidth="1"/>
    <col min="8717" max="8717" width="3.7109375" style="445" customWidth="1"/>
    <col min="8718" max="8718" width="11.140625" style="445" bestFit="1" customWidth="1"/>
    <col min="8719" max="8950" width="10.5703125" style="445"/>
    <col min="8951" max="8958" width="0" style="445" hidden="1" customWidth="1"/>
    <col min="8959" max="8961" width="3.7109375" style="445" customWidth="1"/>
    <col min="8962" max="8962" width="12.7109375" style="445" customWidth="1"/>
    <col min="8963" max="8963" width="47.42578125" style="445" customWidth="1"/>
    <col min="8964" max="8964" width="0" style="445" hidden="1" customWidth="1"/>
    <col min="8965" max="8965" width="24.7109375" style="445" customWidth="1"/>
    <col min="8966" max="8966" width="14.7109375" style="445" customWidth="1"/>
    <col min="8967" max="8968" width="15.7109375" style="445" customWidth="1"/>
    <col min="8969" max="8969" width="11.7109375" style="445" customWidth="1"/>
    <col min="8970" max="8970" width="6.42578125" style="445" bestFit="1" customWidth="1"/>
    <col min="8971" max="8971" width="11.7109375" style="445" customWidth="1"/>
    <col min="8972" max="8972" width="0" style="445" hidden="1" customWidth="1"/>
    <col min="8973" max="8973" width="3.7109375" style="445" customWidth="1"/>
    <col min="8974" max="8974" width="11.140625" style="445" bestFit="1" customWidth="1"/>
    <col min="8975" max="9206" width="10.5703125" style="445"/>
    <col min="9207" max="9214" width="0" style="445" hidden="1" customWidth="1"/>
    <col min="9215" max="9217" width="3.7109375" style="445" customWidth="1"/>
    <col min="9218" max="9218" width="12.7109375" style="445" customWidth="1"/>
    <col min="9219" max="9219" width="47.42578125" style="445" customWidth="1"/>
    <col min="9220" max="9220" width="0" style="445" hidden="1" customWidth="1"/>
    <col min="9221" max="9221" width="24.7109375" style="445" customWidth="1"/>
    <col min="9222" max="9222" width="14.7109375" style="445" customWidth="1"/>
    <col min="9223" max="9224" width="15.7109375" style="445" customWidth="1"/>
    <col min="9225" max="9225" width="11.7109375" style="445" customWidth="1"/>
    <col min="9226" max="9226" width="6.42578125" style="445" bestFit="1" customWidth="1"/>
    <col min="9227" max="9227" width="11.7109375" style="445" customWidth="1"/>
    <col min="9228" max="9228" width="0" style="445" hidden="1" customWidth="1"/>
    <col min="9229" max="9229" width="3.7109375" style="445" customWidth="1"/>
    <col min="9230" max="9230" width="11.140625" style="445" bestFit="1" customWidth="1"/>
    <col min="9231" max="9462" width="10.5703125" style="445"/>
    <col min="9463" max="9470" width="0" style="445" hidden="1" customWidth="1"/>
    <col min="9471" max="9473" width="3.7109375" style="445" customWidth="1"/>
    <col min="9474" max="9474" width="12.7109375" style="445" customWidth="1"/>
    <col min="9475" max="9475" width="47.42578125" style="445" customWidth="1"/>
    <col min="9476" max="9476" width="0" style="445" hidden="1" customWidth="1"/>
    <col min="9477" max="9477" width="24.7109375" style="445" customWidth="1"/>
    <col min="9478" max="9478" width="14.7109375" style="445" customWidth="1"/>
    <col min="9479" max="9480" width="15.7109375" style="445" customWidth="1"/>
    <col min="9481" max="9481" width="11.7109375" style="445" customWidth="1"/>
    <col min="9482" max="9482" width="6.42578125" style="445" bestFit="1" customWidth="1"/>
    <col min="9483" max="9483" width="11.7109375" style="445" customWidth="1"/>
    <col min="9484" max="9484" width="0" style="445" hidden="1" customWidth="1"/>
    <col min="9485" max="9485" width="3.7109375" style="445" customWidth="1"/>
    <col min="9486" max="9486" width="11.140625" style="445" bestFit="1" customWidth="1"/>
    <col min="9487" max="9718" width="10.5703125" style="445"/>
    <col min="9719" max="9726" width="0" style="445" hidden="1" customWidth="1"/>
    <col min="9727" max="9729" width="3.7109375" style="445" customWidth="1"/>
    <col min="9730" max="9730" width="12.7109375" style="445" customWidth="1"/>
    <col min="9731" max="9731" width="47.42578125" style="445" customWidth="1"/>
    <col min="9732" max="9732" width="0" style="445" hidden="1" customWidth="1"/>
    <col min="9733" max="9733" width="24.7109375" style="445" customWidth="1"/>
    <col min="9734" max="9734" width="14.7109375" style="445" customWidth="1"/>
    <col min="9735" max="9736" width="15.7109375" style="445" customWidth="1"/>
    <col min="9737" max="9737" width="11.7109375" style="445" customWidth="1"/>
    <col min="9738" max="9738" width="6.42578125" style="445" bestFit="1" customWidth="1"/>
    <col min="9739" max="9739" width="11.7109375" style="445" customWidth="1"/>
    <col min="9740" max="9740" width="0" style="445" hidden="1" customWidth="1"/>
    <col min="9741" max="9741" width="3.7109375" style="445" customWidth="1"/>
    <col min="9742" max="9742" width="11.140625" style="445" bestFit="1" customWidth="1"/>
    <col min="9743" max="9974" width="10.5703125" style="445"/>
    <col min="9975" max="9982" width="0" style="445" hidden="1" customWidth="1"/>
    <col min="9983" max="9985" width="3.7109375" style="445" customWidth="1"/>
    <col min="9986" max="9986" width="12.7109375" style="445" customWidth="1"/>
    <col min="9987" max="9987" width="47.42578125" style="445" customWidth="1"/>
    <col min="9988" max="9988" width="0" style="445" hidden="1" customWidth="1"/>
    <col min="9989" max="9989" width="24.7109375" style="445" customWidth="1"/>
    <col min="9990" max="9990" width="14.7109375" style="445" customWidth="1"/>
    <col min="9991" max="9992" width="15.7109375" style="445" customWidth="1"/>
    <col min="9993" max="9993" width="11.7109375" style="445" customWidth="1"/>
    <col min="9994" max="9994" width="6.42578125" style="445" bestFit="1" customWidth="1"/>
    <col min="9995" max="9995" width="11.7109375" style="445" customWidth="1"/>
    <col min="9996" max="9996" width="0" style="445" hidden="1" customWidth="1"/>
    <col min="9997" max="9997" width="3.7109375" style="445" customWidth="1"/>
    <col min="9998" max="9998" width="11.140625" style="445" bestFit="1" customWidth="1"/>
    <col min="9999" max="10230" width="10.5703125" style="445"/>
    <col min="10231" max="10238" width="0" style="445" hidden="1" customWidth="1"/>
    <col min="10239" max="10241" width="3.7109375" style="445" customWidth="1"/>
    <col min="10242" max="10242" width="12.7109375" style="445" customWidth="1"/>
    <col min="10243" max="10243" width="47.42578125" style="445" customWidth="1"/>
    <col min="10244" max="10244" width="0" style="445" hidden="1" customWidth="1"/>
    <col min="10245" max="10245" width="24.7109375" style="445" customWidth="1"/>
    <col min="10246" max="10246" width="14.7109375" style="445" customWidth="1"/>
    <col min="10247" max="10248" width="15.7109375" style="445" customWidth="1"/>
    <col min="10249" max="10249" width="11.7109375" style="445" customWidth="1"/>
    <col min="10250" max="10250" width="6.42578125" style="445" bestFit="1" customWidth="1"/>
    <col min="10251" max="10251" width="11.7109375" style="445" customWidth="1"/>
    <col min="10252" max="10252" width="0" style="445" hidden="1" customWidth="1"/>
    <col min="10253" max="10253" width="3.7109375" style="445" customWidth="1"/>
    <col min="10254" max="10254" width="11.140625" style="445" bestFit="1" customWidth="1"/>
    <col min="10255" max="10486" width="10.5703125" style="445"/>
    <col min="10487" max="10494" width="0" style="445" hidden="1" customWidth="1"/>
    <col min="10495" max="10497" width="3.7109375" style="445" customWidth="1"/>
    <col min="10498" max="10498" width="12.7109375" style="445" customWidth="1"/>
    <col min="10499" max="10499" width="47.42578125" style="445" customWidth="1"/>
    <col min="10500" max="10500" width="0" style="445" hidden="1" customWidth="1"/>
    <col min="10501" max="10501" width="24.7109375" style="445" customWidth="1"/>
    <col min="10502" max="10502" width="14.7109375" style="445" customWidth="1"/>
    <col min="10503" max="10504" width="15.7109375" style="445" customWidth="1"/>
    <col min="10505" max="10505" width="11.7109375" style="445" customWidth="1"/>
    <col min="10506" max="10506" width="6.42578125" style="445" bestFit="1" customWidth="1"/>
    <col min="10507" max="10507" width="11.7109375" style="445" customWidth="1"/>
    <col min="10508" max="10508" width="0" style="445" hidden="1" customWidth="1"/>
    <col min="10509" max="10509" width="3.7109375" style="445" customWidth="1"/>
    <col min="10510" max="10510" width="11.140625" style="445" bestFit="1" customWidth="1"/>
    <col min="10511" max="10742" width="10.5703125" style="445"/>
    <col min="10743" max="10750" width="0" style="445" hidden="1" customWidth="1"/>
    <col min="10751" max="10753" width="3.7109375" style="445" customWidth="1"/>
    <col min="10754" max="10754" width="12.7109375" style="445" customWidth="1"/>
    <col min="10755" max="10755" width="47.42578125" style="445" customWidth="1"/>
    <col min="10756" max="10756" width="0" style="445" hidden="1" customWidth="1"/>
    <col min="10757" max="10757" width="24.7109375" style="445" customWidth="1"/>
    <col min="10758" max="10758" width="14.7109375" style="445" customWidth="1"/>
    <col min="10759" max="10760" width="15.7109375" style="445" customWidth="1"/>
    <col min="10761" max="10761" width="11.7109375" style="445" customWidth="1"/>
    <col min="10762" max="10762" width="6.42578125" style="445" bestFit="1" customWidth="1"/>
    <col min="10763" max="10763" width="11.7109375" style="445" customWidth="1"/>
    <col min="10764" max="10764" width="0" style="445" hidden="1" customWidth="1"/>
    <col min="10765" max="10765" width="3.7109375" style="445" customWidth="1"/>
    <col min="10766" max="10766" width="11.140625" style="445" bestFit="1" customWidth="1"/>
    <col min="10767" max="10998" width="10.5703125" style="445"/>
    <col min="10999" max="11006" width="0" style="445" hidden="1" customWidth="1"/>
    <col min="11007" max="11009" width="3.7109375" style="445" customWidth="1"/>
    <col min="11010" max="11010" width="12.7109375" style="445" customWidth="1"/>
    <col min="11011" max="11011" width="47.42578125" style="445" customWidth="1"/>
    <col min="11012" max="11012" width="0" style="445" hidden="1" customWidth="1"/>
    <col min="11013" max="11013" width="24.7109375" style="445" customWidth="1"/>
    <col min="11014" max="11014" width="14.7109375" style="445" customWidth="1"/>
    <col min="11015" max="11016" width="15.7109375" style="445" customWidth="1"/>
    <col min="11017" max="11017" width="11.7109375" style="445" customWidth="1"/>
    <col min="11018" max="11018" width="6.42578125" style="445" bestFit="1" customWidth="1"/>
    <col min="11019" max="11019" width="11.7109375" style="445" customWidth="1"/>
    <col min="11020" max="11020" width="0" style="445" hidden="1" customWidth="1"/>
    <col min="11021" max="11021" width="3.7109375" style="445" customWidth="1"/>
    <col min="11022" max="11022" width="11.140625" style="445" bestFit="1" customWidth="1"/>
    <col min="11023" max="11254" width="10.5703125" style="445"/>
    <col min="11255" max="11262" width="0" style="445" hidden="1" customWidth="1"/>
    <col min="11263" max="11265" width="3.7109375" style="445" customWidth="1"/>
    <col min="11266" max="11266" width="12.7109375" style="445" customWidth="1"/>
    <col min="11267" max="11267" width="47.42578125" style="445" customWidth="1"/>
    <col min="11268" max="11268" width="0" style="445" hidden="1" customWidth="1"/>
    <col min="11269" max="11269" width="24.7109375" style="445" customWidth="1"/>
    <col min="11270" max="11270" width="14.7109375" style="445" customWidth="1"/>
    <col min="11271" max="11272" width="15.7109375" style="445" customWidth="1"/>
    <col min="11273" max="11273" width="11.7109375" style="445" customWidth="1"/>
    <col min="11274" max="11274" width="6.42578125" style="445" bestFit="1" customWidth="1"/>
    <col min="11275" max="11275" width="11.7109375" style="445" customWidth="1"/>
    <col min="11276" max="11276" width="0" style="445" hidden="1" customWidth="1"/>
    <col min="11277" max="11277" width="3.7109375" style="445" customWidth="1"/>
    <col min="11278" max="11278" width="11.140625" style="445" bestFit="1" customWidth="1"/>
    <col min="11279" max="11510" width="10.5703125" style="445"/>
    <col min="11511" max="11518" width="0" style="445" hidden="1" customWidth="1"/>
    <col min="11519" max="11521" width="3.7109375" style="445" customWidth="1"/>
    <col min="11522" max="11522" width="12.7109375" style="445" customWidth="1"/>
    <col min="11523" max="11523" width="47.42578125" style="445" customWidth="1"/>
    <col min="11524" max="11524" width="0" style="445" hidden="1" customWidth="1"/>
    <col min="11525" max="11525" width="24.7109375" style="445" customWidth="1"/>
    <col min="11526" max="11526" width="14.7109375" style="445" customWidth="1"/>
    <col min="11527" max="11528" width="15.7109375" style="445" customWidth="1"/>
    <col min="11529" max="11529" width="11.7109375" style="445" customWidth="1"/>
    <col min="11530" max="11530" width="6.42578125" style="445" bestFit="1" customWidth="1"/>
    <col min="11531" max="11531" width="11.7109375" style="445" customWidth="1"/>
    <col min="11532" max="11532" width="0" style="445" hidden="1" customWidth="1"/>
    <col min="11533" max="11533" width="3.7109375" style="445" customWidth="1"/>
    <col min="11534" max="11534" width="11.140625" style="445" bestFit="1" customWidth="1"/>
    <col min="11535" max="11766" width="10.5703125" style="445"/>
    <col min="11767" max="11774" width="0" style="445" hidden="1" customWidth="1"/>
    <col min="11775" max="11777" width="3.7109375" style="445" customWidth="1"/>
    <col min="11778" max="11778" width="12.7109375" style="445" customWidth="1"/>
    <col min="11779" max="11779" width="47.42578125" style="445" customWidth="1"/>
    <col min="11780" max="11780" width="0" style="445" hidden="1" customWidth="1"/>
    <col min="11781" max="11781" width="24.7109375" style="445" customWidth="1"/>
    <col min="11782" max="11782" width="14.7109375" style="445" customWidth="1"/>
    <col min="11783" max="11784" width="15.7109375" style="445" customWidth="1"/>
    <col min="11785" max="11785" width="11.7109375" style="445" customWidth="1"/>
    <col min="11786" max="11786" width="6.42578125" style="445" bestFit="1" customWidth="1"/>
    <col min="11787" max="11787" width="11.7109375" style="445" customWidth="1"/>
    <col min="11788" max="11788" width="0" style="445" hidden="1" customWidth="1"/>
    <col min="11789" max="11789" width="3.7109375" style="445" customWidth="1"/>
    <col min="11790" max="11790" width="11.140625" style="445" bestFit="1" customWidth="1"/>
    <col min="11791" max="12022" width="10.5703125" style="445"/>
    <col min="12023" max="12030" width="0" style="445" hidden="1" customWidth="1"/>
    <col min="12031" max="12033" width="3.7109375" style="445" customWidth="1"/>
    <col min="12034" max="12034" width="12.7109375" style="445" customWidth="1"/>
    <col min="12035" max="12035" width="47.42578125" style="445" customWidth="1"/>
    <col min="12036" max="12036" width="0" style="445" hidden="1" customWidth="1"/>
    <col min="12037" max="12037" width="24.7109375" style="445" customWidth="1"/>
    <col min="12038" max="12038" width="14.7109375" style="445" customWidth="1"/>
    <col min="12039" max="12040" width="15.7109375" style="445" customWidth="1"/>
    <col min="12041" max="12041" width="11.7109375" style="445" customWidth="1"/>
    <col min="12042" max="12042" width="6.42578125" style="445" bestFit="1" customWidth="1"/>
    <col min="12043" max="12043" width="11.7109375" style="445" customWidth="1"/>
    <col min="12044" max="12044" width="0" style="445" hidden="1" customWidth="1"/>
    <col min="12045" max="12045" width="3.7109375" style="445" customWidth="1"/>
    <col min="12046" max="12046" width="11.140625" style="445" bestFit="1" customWidth="1"/>
    <col min="12047" max="12278" width="10.5703125" style="445"/>
    <col min="12279" max="12286" width="0" style="445" hidden="1" customWidth="1"/>
    <col min="12287" max="12289" width="3.7109375" style="445" customWidth="1"/>
    <col min="12290" max="12290" width="12.7109375" style="445" customWidth="1"/>
    <col min="12291" max="12291" width="47.42578125" style="445" customWidth="1"/>
    <col min="12292" max="12292" width="0" style="445" hidden="1" customWidth="1"/>
    <col min="12293" max="12293" width="24.7109375" style="445" customWidth="1"/>
    <col min="12294" max="12294" width="14.7109375" style="445" customWidth="1"/>
    <col min="12295" max="12296" width="15.7109375" style="445" customWidth="1"/>
    <col min="12297" max="12297" width="11.7109375" style="445" customWidth="1"/>
    <col min="12298" max="12298" width="6.42578125" style="445" bestFit="1" customWidth="1"/>
    <col min="12299" max="12299" width="11.7109375" style="445" customWidth="1"/>
    <col min="12300" max="12300" width="0" style="445" hidden="1" customWidth="1"/>
    <col min="12301" max="12301" width="3.7109375" style="445" customWidth="1"/>
    <col min="12302" max="12302" width="11.140625" style="445" bestFit="1" customWidth="1"/>
    <col min="12303" max="12534" width="10.5703125" style="445"/>
    <col min="12535" max="12542" width="0" style="445" hidden="1" customWidth="1"/>
    <col min="12543" max="12545" width="3.7109375" style="445" customWidth="1"/>
    <col min="12546" max="12546" width="12.7109375" style="445" customWidth="1"/>
    <col min="12547" max="12547" width="47.42578125" style="445" customWidth="1"/>
    <col min="12548" max="12548" width="0" style="445" hidden="1" customWidth="1"/>
    <col min="12549" max="12549" width="24.7109375" style="445" customWidth="1"/>
    <col min="12550" max="12550" width="14.7109375" style="445" customWidth="1"/>
    <col min="12551" max="12552" width="15.7109375" style="445" customWidth="1"/>
    <col min="12553" max="12553" width="11.7109375" style="445" customWidth="1"/>
    <col min="12554" max="12554" width="6.42578125" style="445" bestFit="1" customWidth="1"/>
    <col min="12555" max="12555" width="11.7109375" style="445" customWidth="1"/>
    <col min="12556" max="12556" width="0" style="445" hidden="1" customWidth="1"/>
    <col min="12557" max="12557" width="3.7109375" style="445" customWidth="1"/>
    <col min="12558" max="12558" width="11.140625" style="445" bestFit="1" customWidth="1"/>
    <col min="12559" max="12790" width="10.5703125" style="445"/>
    <col min="12791" max="12798" width="0" style="445" hidden="1" customWidth="1"/>
    <col min="12799" max="12801" width="3.7109375" style="445" customWidth="1"/>
    <col min="12802" max="12802" width="12.7109375" style="445" customWidth="1"/>
    <col min="12803" max="12803" width="47.42578125" style="445" customWidth="1"/>
    <col min="12804" max="12804" width="0" style="445" hidden="1" customWidth="1"/>
    <col min="12805" max="12805" width="24.7109375" style="445" customWidth="1"/>
    <col min="12806" max="12806" width="14.7109375" style="445" customWidth="1"/>
    <col min="12807" max="12808" width="15.7109375" style="445" customWidth="1"/>
    <col min="12809" max="12809" width="11.7109375" style="445" customWidth="1"/>
    <col min="12810" max="12810" width="6.42578125" style="445" bestFit="1" customWidth="1"/>
    <col min="12811" max="12811" width="11.7109375" style="445" customWidth="1"/>
    <col min="12812" max="12812" width="0" style="445" hidden="1" customWidth="1"/>
    <col min="12813" max="12813" width="3.7109375" style="445" customWidth="1"/>
    <col min="12814" max="12814" width="11.140625" style="445" bestFit="1" customWidth="1"/>
    <col min="12815" max="13046" width="10.5703125" style="445"/>
    <col min="13047" max="13054" width="0" style="445" hidden="1" customWidth="1"/>
    <col min="13055" max="13057" width="3.7109375" style="445" customWidth="1"/>
    <col min="13058" max="13058" width="12.7109375" style="445" customWidth="1"/>
    <col min="13059" max="13059" width="47.42578125" style="445" customWidth="1"/>
    <col min="13060" max="13060" width="0" style="445" hidden="1" customWidth="1"/>
    <col min="13061" max="13061" width="24.7109375" style="445" customWidth="1"/>
    <col min="13062" max="13062" width="14.7109375" style="445" customWidth="1"/>
    <col min="13063" max="13064" width="15.7109375" style="445" customWidth="1"/>
    <col min="13065" max="13065" width="11.7109375" style="445" customWidth="1"/>
    <col min="13066" max="13066" width="6.42578125" style="445" bestFit="1" customWidth="1"/>
    <col min="13067" max="13067" width="11.7109375" style="445" customWidth="1"/>
    <col min="13068" max="13068" width="0" style="445" hidden="1" customWidth="1"/>
    <col min="13069" max="13069" width="3.7109375" style="445" customWidth="1"/>
    <col min="13070" max="13070" width="11.140625" style="445" bestFit="1" customWidth="1"/>
    <col min="13071" max="13302" width="10.5703125" style="445"/>
    <col min="13303" max="13310" width="0" style="445" hidden="1" customWidth="1"/>
    <col min="13311" max="13313" width="3.7109375" style="445" customWidth="1"/>
    <col min="13314" max="13314" width="12.7109375" style="445" customWidth="1"/>
    <col min="13315" max="13315" width="47.42578125" style="445" customWidth="1"/>
    <col min="13316" max="13316" width="0" style="445" hidden="1" customWidth="1"/>
    <col min="13317" max="13317" width="24.7109375" style="445" customWidth="1"/>
    <col min="13318" max="13318" width="14.7109375" style="445" customWidth="1"/>
    <col min="13319" max="13320" width="15.7109375" style="445" customWidth="1"/>
    <col min="13321" max="13321" width="11.7109375" style="445" customWidth="1"/>
    <col min="13322" max="13322" width="6.42578125" style="445" bestFit="1" customWidth="1"/>
    <col min="13323" max="13323" width="11.7109375" style="445" customWidth="1"/>
    <col min="13324" max="13324" width="0" style="445" hidden="1" customWidth="1"/>
    <col min="13325" max="13325" width="3.7109375" style="445" customWidth="1"/>
    <col min="13326" max="13326" width="11.140625" style="445" bestFit="1" customWidth="1"/>
    <col min="13327" max="13558" width="10.5703125" style="445"/>
    <col min="13559" max="13566" width="0" style="445" hidden="1" customWidth="1"/>
    <col min="13567" max="13569" width="3.7109375" style="445" customWidth="1"/>
    <col min="13570" max="13570" width="12.7109375" style="445" customWidth="1"/>
    <col min="13571" max="13571" width="47.42578125" style="445" customWidth="1"/>
    <col min="13572" max="13572" width="0" style="445" hidden="1" customWidth="1"/>
    <col min="13573" max="13573" width="24.7109375" style="445" customWidth="1"/>
    <col min="13574" max="13574" width="14.7109375" style="445" customWidth="1"/>
    <col min="13575" max="13576" width="15.7109375" style="445" customWidth="1"/>
    <col min="13577" max="13577" width="11.7109375" style="445" customWidth="1"/>
    <col min="13578" max="13578" width="6.42578125" style="445" bestFit="1" customWidth="1"/>
    <col min="13579" max="13579" width="11.7109375" style="445" customWidth="1"/>
    <col min="13580" max="13580" width="0" style="445" hidden="1" customWidth="1"/>
    <col min="13581" max="13581" width="3.7109375" style="445" customWidth="1"/>
    <col min="13582" max="13582" width="11.140625" style="445" bestFit="1" customWidth="1"/>
    <col min="13583" max="13814" width="10.5703125" style="445"/>
    <col min="13815" max="13822" width="0" style="445" hidden="1" customWidth="1"/>
    <col min="13823" max="13825" width="3.7109375" style="445" customWidth="1"/>
    <col min="13826" max="13826" width="12.7109375" style="445" customWidth="1"/>
    <col min="13827" max="13827" width="47.42578125" style="445" customWidth="1"/>
    <col min="13828" max="13828" width="0" style="445" hidden="1" customWidth="1"/>
    <col min="13829" max="13829" width="24.7109375" style="445" customWidth="1"/>
    <col min="13830" max="13830" width="14.7109375" style="445" customWidth="1"/>
    <col min="13831" max="13832" width="15.7109375" style="445" customWidth="1"/>
    <col min="13833" max="13833" width="11.7109375" style="445" customWidth="1"/>
    <col min="13834" max="13834" width="6.42578125" style="445" bestFit="1" customWidth="1"/>
    <col min="13835" max="13835" width="11.7109375" style="445" customWidth="1"/>
    <col min="13836" max="13836" width="0" style="445" hidden="1" customWidth="1"/>
    <col min="13837" max="13837" width="3.7109375" style="445" customWidth="1"/>
    <col min="13838" max="13838" width="11.140625" style="445" bestFit="1" customWidth="1"/>
    <col min="13839" max="14070" width="10.5703125" style="445"/>
    <col min="14071" max="14078" width="0" style="445" hidden="1" customWidth="1"/>
    <col min="14079" max="14081" width="3.7109375" style="445" customWidth="1"/>
    <col min="14082" max="14082" width="12.7109375" style="445" customWidth="1"/>
    <col min="14083" max="14083" width="47.42578125" style="445" customWidth="1"/>
    <col min="14084" max="14084" width="0" style="445" hidden="1" customWidth="1"/>
    <col min="14085" max="14085" width="24.7109375" style="445" customWidth="1"/>
    <col min="14086" max="14086" width="14.7109375" style="445" customWidth="1"/>
    <col min="14087" max="14088" width="15.7109375" style="445" customWidth="1"/>
    <col min="14089" max="14089" width="11.7109375" style="445" customWidth="1"/>
    <col min="14090" max="14090" width="6.42578125" style="445" bestFit="1" customWidth="1"/>
    <col min="14091" max="14091" width="11.7109375" style="445" customWidth="1"/>
    <col min="14092" max="14092" width="0" style="445" hidden="1" customWidth="1"/>
    <col min="14093" max="14093" width="3.7109375" style="445" customWidth="1"/>
    <col min="14094" max="14094" width="11.140625" style="445" bestFit="1" customWidth="1"/>
    <col min="14095" max="14326" width="10.5703125" style="445"/>
    <col min="14327" max="14334" width="0" style="445" hidden="1" customWidth="1"/>
    <col min="14335" max="14337" width="3.7109375" style="445" customWidth="1"/>
    <col min="14338" max="14338" width="12.7109375" style="445" customWidth="1"/>
    <col min="14339" max="14339" width="47.42578125" style="445" customWidth="1"/>
    <col min="14340" max="14340" width="0" style="445" hidden="1" customWidth="1"/>
    <col min="14341" max="14341" width="24.7109375" style="445" customWidth="1"/>
    <col min="14342" max="14342" width="14.7109375" style="445" customWidth="1"/>
    <col min="14343" max="14344" width="15.7109375" style="445" customWidth="1"/>
    <col min="14345" max="14345" width="11.7109375" style="445" customWidth="1"/>
    <col min="14346" max="14346" width="6.42578125" style="445" bestFit="1" customWidth="1"/>
    <col min="14347" max="14347" width="11.7109375" style="445" customWidth="1"/>
    <col min="14348" max="14348" width="0" style="445" hidden="1" customWidth="1"/>
    <col min="14349" max="14349" width="3.7109375" style="445" customWidth="1"/>
    <col min="14350" max="14350" width="11.140625" style="445" bestFit="1" customWidth="1"/>
    <col min="14351" max="14582" width="10.5703125" style="445"/>
    <col min="14583" max="14590" width="0" style="445" hidden="1" customWidth="1"/>
    <col min="14591" max="14593" width="3.7109375" style="445" customWidth="1"/>
    <col min="14594" max="14594" width="12.7109375" style="445" customWidth="1"/>
    <col min="14595" max="14595" width="47.42578125" style="445" customWidth="1"/>
    <col min="14596" max="14596" width="0" style="445" hidden="1" customWidth="1"/>
    <col min="14597" max="14597" width="24.7109375" style="445" customWidth="1"/>
    <col min="14598" max="14598" width="14.7109375" style="445" customWidth="1"/>
    <col min="14599" max="14600" width="15.7109375" style="445" customWidth="1"/>
    <col min="14601" max="14601" width="11.7109375" style="445" customWidth="1"/>
    <col min="14602" max="14602" width="6.42578125" style="445" bestFit="1" customWidth="1"/>
    <col min="14603" max="14603" width="11.7109375" style="445" customWidth="1"/>
    <col min="14604" max="14604" width="0" style="445" hidden="1" customWidth="1"/>
    <col min="14605" max="14605" width="3.7109375" style="445" customWidth="1"/>
    <col min="14606" max="14606" width="11.140625" style="445" bestFit="1" customWidth="1"/>
    <col min="14607" max="14838" width="10.5703125" style="445"/>
    <col min="14839" max="14846" width="0" style="445" hidden="1" customWidth="1"/>
    <col min="14847" max="14849" width="3.7109375" style="445" customWidth="1"/>
    <col min="14850" max="14850" width="12.7109375" style="445" customWidth="1"/>
    <col min="14851" max="14851" width="47.42578125" style="445" customWidth="1"/>
    <col min="14852" max="14852" width="0" style="445" hidden="1" customWidth="1"/>
    <col min="14853" max="14853" width="24.7109375" style="445" customWidth="1"/>
    <col min="14854" max="14854" width="14.7109375" style="445" customWidth="1"/>
    <col min="14855" max="14856" width="15.7109375" style="445" customWidth="1"/>
    <col min="14857" max="14857" width="11.7109375" style="445" customWidth="1"/>
    <col min="14858" max="14858" width="6.42578125" style="445" bestFit="1" customWidth="1"/>
    <col min="14859" max="14859" width="11.7109375" style="445" customWidth="1"/>
    <col min="14860" max="14860" width="0" style="445" hidden="1" customWidth="1"/>
    <col min="14861" max="14861" width="3.7109375" style="445" customWidth="1"/>
    <col min="14862" max="14862" width="11.140625" style="445" bestFit="1" customWidth="1"/>
    <col min="14863" max="15094" width="10.5703125" style="445"/>
    <col min="15095" max="15102" width="0" style="445" hidden="1" customWidth="1"/>
    <col min="15103" max="15105" width="3.7109375" style="445" customWidth="1"/>
    <col min="15106" max="15106" width="12.7109375" style="445" customWidth="1"/>
    <col min="15107" max="15107" width="47.42578125" style="445" customWidth="1"/>
    <col min="15108" max="15108" width="0" style="445" hidden="1" customWidth="1"/>
    <col min="15109" max="15109" width="24.7109375" style="445" customWidth="1"/>
    <col min="15110" max="15110" width="14.7109375" style="445" customWidth="1"/>
    <col min="15111" max="15112" width="15.7109375" style="445" customWidth="1"/>
    <col min="15113" max="15113" width="11.7109375" style="445" customWidth="1"/>
    <col min="15114" max="15114" width="6.42578125" style="445" bestFit="1" customWidth="1"/>
    <col min="15115" max="15115" width="11.7109375" style="445" customWidth="1"/>
    <col min="15116" max="15116" width="0" style="445" hidden="1" customWidth="1"/>
    <col min="15117" max="15117" width="3.7109375" style="445" customWidth="1"/>
    <col min="15118" max="15118" width="11.140625" style="445" bestFit="1" customWidth="1"/>
    <col min="15119" max="15350" width="10.5703125" style="445"/>
    <col min="15351" max="15358" width="0" style="445" hidden="1" customWidth="1"/>
    <col min="15359" max="15361" width="3.7109375" style="445" customWidth="1"/>
    <col min="15362" max="15362" width="12.7109375" style="445" customWidth="1"/>
    <col min="15363" max="15363" width="47.42578125" style="445" customWidth="1"/>
    <col min="15364" max="15364" width="0" style="445" hidden="1" customWidth="1"/>
    <col min="15365" max="15365" width="24.7109375" style="445" customWidth="1"/>
    <col min="15366" max="15366" width="14.7109375" style="445" customWidth="1"/>
    <col min="15367" max="15368" width="15.7109375" style="445" customWidth="1"/>
    <col min="15369" max="15369" width="11.7109375" style="445" customWidth="1"/>
    <col min="15370" max="15370" width="6.42578125" style="445" bestFit="1" customWidth="1"/>
    <col min="15371" max="15371" width="11.7109375" style="445" customWidth="1"/>
    <col min="15372" max="15372" width="0" style="445" hidden="1" customWidth="1"/>
    <col min="15373" max="15373" width="3.7109375" style="445" customWidth="1"/>
    <col min="15374" max="15374" width="11.140625" style="445" bestFit="1" customWidth="1"/>
    <col min="15375" max="15606" width="10.5703125" style="445"/>
    <col min="15607" max="15614" width="0" style="445" hidden="1" customWidth="1"/>
    <col min="15615" max="15617" width="3.7109375" style="445" customWidth="1"/>
    <col min="15618" max="15618" width="12.7109375" style="445" customWidth="1"/>
    <col min="15619" max="15619" width="47.42578125" style="445" customWidth="1"/>
    <col min="15620" max="15620" width="0" style="445" hidden="1" customWidth="1"/>
    <col min="15621" max="15621" width="24.7109375" style="445" customWidth="1"/>
    <col min="15622" max="15622" width="14.7109375" style="445" customWidth="1"/>
    <col min="15623" max="15624" width="15.7109375" style="445" customWidth="1"/>
    <col min="15625" max="15625" width="11.7109375" style="445" customWidth="1"/>
    <col min="15626" max="15626" width="6.42578125" style="445" bestFit="1" customWidth="1"/>
    <col min="15627" max="15627" width="11.7109375" style="445" customWidth="1"/>
    <col min="15628" max="15628" width="0" style="445" hidden="1" customWidth="1"/>
    <col min="15629" max="15629" width="3.7109375" style="445" customWidth="1"/>
    <col min="15630" max="15630" width="11.140625" style="445" bestFit="1" customWidth="1"/>
    <col min="15631" max="15862" width="10.5703125" style="445"/>
    <col min="15863" max="15870" width="0" style="445" hidden="1" customWidth="1"/>
    <col min="15871" max="15873" width="3.7109375" style="445" customWidth="1"/>
    <col min="15874" max="15874" width="12.7109375" style="445" customWidth="1"/>
    <col min="15875" max="15875" width="47.42578125" style="445" customWidth="1"/>
    <col min="15876" max="15876" width="0" style="445" hidden="1" customWidth="1"/>
    <col min="15877" max="15877" width="24.7109375" style="445" customWidth="1"/>
    <col min="15878" max="15878" width="14.7109375" style="445" customWidth="1"/>
    <col min="15879" max="15880" width="15.7109375" style="445" customWidth="1"/>
    <col min="15881" max="15881" width="11.7109375" style="445" customWidth="1"/>
    <col min="15882" max="15882" width="6.42578125" style="445" bestFit="1" customWidth="1"/>
    <col min="15883" max="15883" width="11.7109375" style="445" customWidth="1"/>
    <col min="15884" max="15884" width="0" style="445" hidden="1" customWidth="1"/>
    <col min="15885" max="15885" width="3.7109375" style="445" customWidth="1"/>
    <col min="15886" max="15886" width="11.140625" style="445" bestFit="1" customWidth="1"/>
    <col min="15887" max="16118" width="10.5703125" style="445"/>
    <col min="16119" max="16126" width="0" style="445" hidden="1" customWidth="1"/>
    <col min="16127" max="16129" width="3.7109375" style="445" customWidth="1"/>
    <col min="16130" max="16130" width="12.7109375" style="445" customWidth="1"/>
    <col min="16131" max="16131" width="47.42578125" style="445" customWidth="1"/>
    <col min="16132" max="16132" width="0" style="445" hidden="1" customWidth="1"/>
    <col min="16133" max="16133" width="24.7109375" style="445" customWidth="1"/>
    <col min="16134" max="16134" width="14.7109375" style="445" customWidth="1"/>
    <col min="16135" max="16136" width="15.7109375" style="445" customWidth="1"/>
    <col min="16137" max="16137" width="11.7109375" style="445" customWidth="1"/>
    <col min="16138" max="16138" width="6.42578125" style="445" bestFit="1" customWidth="1"/>
    <col min="16139" max="16139" width="11.7109375" style="445" customWidth="1"/>
    <col min="16140" max="16140" width="0" style="445" hidden="1" customWidth="1"/>
    <col min="16141" max="16141" width="3.7109375" style="445" customWidth="1"/>
    <col min="16142" max="16142" width="11.140625" style="445" bestFit="1" customWidth="1"/>
    <col min="16143" max="16384" width="10.5703125" style="445"/>
  </cols>
  <sheetData>
    <row r="1" spans="1:29" hidden="1"/>
    <row r="2" spans="1:29" hidden="1"/>
    <row r="3" spans="1:29" hidden="1"/>
    <row r="4" spans="1:29" ht="3" customHeight="1">
      <c r="J4" s="450"/>
      <c r="K4" s="450"/>
      <c r="L4" s="446"/>
      <c r="M4" s="446"/>
      <c r="N4" s="446"/>
      <c r="O4" s="453"/>
      <c r="P4" s="453"/>
      <c r="Q4" s="453"/>
      <c r="R4" s="453"/>
      <c r="S4" s="453"/>
      <c r="T4" s="453"/>
      <c r="U4" s="453"/>
      <c r="V4" s="446"/>
    </row>
    <row r="5" spans="1:29" ht="22.5" customHeight="1">
      <c r="J5" s="450"/>
      <c r="K5" s="450"/>
      <c r="L5" s="1310" t="s">
        <v>740</v>
      </c>
      <c r="M5" s="1310"/>
      <c r="N5" s="1310"/>
      <c r="O5" s="1310"/>
      <c r="P5" s="1310"/>
      <c r="Q5" s="1310"/>
      <c r="R5" s="1310"/>
      <c r="S5" s="1310"/>
      <c r="T5" s="1310"/>
      <c r="U5" s="546"/>
      <c r="V5" s="465"/>
    </row>
    <row r="6" spans="1:29" ht="3" customHeight="1">
      <c r="J6" s="450"/>
      <c r="K6" s="450"/>
      <c r="L6" s="446"/>
      <c r="M6" s="446"/>
      <c r="N6" s="446"/>
      <c r="O6" s="449"/>
      <c r="P6" s="449"/>
      <c r="Q6" s="449"/>
      <c r="R6" s="449"/>
      <c r="S6" s="449"/>
      <c r="T6" s="449"/>
      <c r="U6" s="446"/>
    </row>
    <row r="7" spans="1:29" s="744" customFormat="1" ht="5.25" hidden="1">
      <c r="A7" s="1115"/>
      <c r="B7" s="1115"/>
      <c r="C7" s="1115"/>
      <c r="D7" s="1115"/>
      <c r="E7" s="1115"/>
      <c r="F7" s="1115"/>
      <c r="G7" s="1115"/>
      <c r="H7" s="1115"/>
      <c r="L7" s="1165"/>
      <c r="M7" s="1039"/>
      <c r="O7" s="1313"/>
      <c r="P7" s="1313"/>
      <c r="Q7" s="1313"/>
      <c r="R7" s="1313"/>
      <c r="S7" s="1313"/>
      <c r="T7" s="1313"/>
      <c r="U7" s="778"/>
      <c r="V7" s="778"/>
      <c r="X7" s="1115"/>
      <c r="Y7" s="1115"/>
      <c r="Z7" s="1115"/>
      <c r="AA7" s="1115"/>
      <c r="AB7" s="1115"/>
    </row>
    <row r="8" spans="1:29" s="537" customFormat="1" ht="18.75">
      <c r="A8" s="557"/>
      <c r="B8" s="557"/>
      <c r="C8" s="557"/>
      <c r="D8" s="557"/>
      <c r="E8" s="557"/>
      <c r="F8" s="557"/>
      <c r="G8" s="557"/>
      <c r="H8" s="557"/>
      <c r="L8" s="467"/>
      <c r="M8" s="584" t="str">
        <f>"Дата подачи заявления об "&amp;IF(datePr_ch="","утверждении","изменении") &amp; " тарифов"</f>
        <v>Дата подачи заявления об изменении тарифов</v>
      </c>
      <c r="N8" s="1119"/>
      <c r="O8" s="1314" t="str">
        <f>IF(datePr_ch="",IF(datePr="","",datePr),datePr_ch)</f>
        <v>28.04.2023</v>
      </c>
      <c r="P8" s="1314"/>
      <c r="Q8" s="1314"/>
      <c r="R8" s="1314"/>
      <c r="S8" s="1314"/>
      <c r="T8" s="1314"/>
      <c r="U8" s="633"/>
      <c r="Y8" s="959"/>
      <c r="Z8" s="557"/>
      <c r="AA8" s="557"/>
      <c r="AB8" s="557"/>
      <c r="AC8" s="557"/>
    </row>
    <row r="9" spans="1:29" s="460" customFormat="1" ht="18.75">
      <c r="A9" s="473"/>
      <c r="B9" s="473"/>
      <c r="C9" s="473"/>
      <c r="D9" s="473"/>
      <c r="E9" s="473"/>
      <c r="F9" s="473"/>
      <c r="G9" s="473"/>
      <c r="H9" s="473"/>
      <c r="L9" s="520"/>
      <c r="M9" s="584" t="str">
        <f>"Номер подачи заявления об "&amp;IF(numberPr_ch="","утверждении","изменении") &amp; " тарифов"</f>
        <v>Номер подачи заявления об изменении тарифов</v>
      </c>
      <c r="N9" s="1119"/>
      <c r="O9" s="1314" t="str">
        <f>IF(numberPr_ch="",IF(numberPr="","",numberPr),numberPr_ch)</f>
        <v>61-04/30</v>
      </c>
      <c r="P9" s="1314"/>
      <c r="Q9" s="1314"/>
      <c r="R9" s="1314"/>
      <c r="S9" s="1314"/>
      <c r="T9" s="1314"/>
      <c r="U9" s="633"/>
      <c r="Y9" s="959"/>
      <c r="Z9" s="473"/>
      <c r="AA9" s="473"/>
      <c r="AB9" s="473"/>
      <c r="AC9" s="473"/>
    </row>
    <row r="10" spans="1:29" s="744" customFormat="1" ht="5.25" hidden="1">
      <c r="A10" s="1115"/>
      <c r="B10" s="1115"/>
      <c r="C10" s="1115"/>
      <c r="D10" s="1115"/>
      <c r="E10" s="1115"/>
      <c r="F10" s="1115"/>
      <c r="G10" s="1115"/>
      <c r="H10" s="1115"/>
      <c r="L10" s="1165"/>
      <c r="M10" s="1039"/>
      <c r="O10" s="1313"/>
      <c r="P10" s="1313"/>
      <c r="Q10" s="1313"/>
      <c r="R10" s="1313"/>
      <c r="S10" s="1313"/>
      <c r="T10" s="1313"/>
      <c r="U10" s="778"/>
      <c r="V10" s="778"/>
      <c r="X10" s="1115"/>
      <c r="Y10" s="1115"/>
      <c r="Z10" s="1115"/>
      <c r="AA10" s="1115"/>
      <c r="AB10" s="1115"/>
    </row>
    <row r="11" spans="1:29" s="580" customFormat="1" ht="18.75" hidden="1">
      <c r="A11" s="581"/>
      <c r="B11" s="581"/>
      <c r="C11" s="581"/>
      <c r="D11" s="581"/>
      <c r="E11" s="581"/>
      <c r="F11" s="581"/>
      <c r="G11" s="581"/>
      <c r="H11" s="581"/>
      <c r="L11" s="713"/>
      <c r="M11" s="711"/>
      <c r="O11" s="710"/>
      <c r="P11" s="710"/>
      <c r="Q11" s="732" t="s">
        <v>632</v>
      </c>
      <c r="R11" s="732" t="s">
        <v>633</v>
      </c>
      <c r="S11" s="710"/>
      <c r="T11" s="710"/>
      <c r="U11" s="633"/>
      <c r="Y11" s="734"/>
      <c r="Z11" s="581"/>
      <c r="AA11" s="581"/>
      <c r="AB11" s="581"/>
      <c r="AC11" s="581"/>
    </row>
    <row r="12" spans="1:29" s="460" customFormat="1" ht="11.25" hidden="1">
      <c r="A12" s="473"/>
      <c r="B12" s="473"/>
      <c r="C12" s="473"/>
      <c r="D12" s="473"/>
      <c r="E12" s="473"/>
      <c r="F12" s="473"/>
      <c r="G12" s="473"/>
      <c r="H12" s="473"/>
      <c r="L12" s="1311"/>
      <c r="M12" s="1311"/>
      <c r="N12" s="457"/>
      <c r="O12" s="728"/>
      <c r="P12" s="728"/>
      <c r="Q12" s="728"/>
      <c r="R12" s="728"/>
      <c r="S12" s="728"/>
      <c r="T12" s="728"/>
      <c r="U12" s="455"/>
      <c r="V12" s="471" t="s">
        <v>370</v>
      </c>
      <c r="Y12" s="959"/>
      <c r="Z12" s="473"/>
      <c r="AA12" s="473"/>
      <c r="AB12" s="473"/>
      <c r="AC12" s="473"/>
    </row>
    <row r="13" spans="1:29" ht="15" customHeight="1">
      <c r="J13" s="450"/>
      <c r="K13" s="450"/>
      <c r="L13" s="446"/>
      <c r="M13" s="446"/>
      <c r="N13" s="446"/>
      <c r="O13" s="566"/>
      <c r="P13" s="566"/>
      <c r="Q13" s="1327"/>
      <c r="R13" s="1327"/>
      <c r="S13" s="1327"/>
      <c r="T13" s="1327"/>
      <c r="U13" s="1327"/>
      <c r="V13" s="1327"/>
    </row>
    <row r="14" spans="1:29">
      <c r="J14" s="450"/>
      <c r="K14" s="450"/>
      <c r="L14" s="1224" t="s">
        <v>444</v>
      </c>
      <c r="M14" s="1224"/>
      <c r="N14" s="1224"/>
      <c r="O14" s="1224"/>
      <c r="P14" s="1224"/>
      <c r="Q14" s="1224"/>
      <c r="R14" s="1224"/>
      <c r="S14" s="1224"/>
      <c r="T14" s="1224"/>
      <c r="U14" s="1224"/>
      <c r="V14" s="1224"/>
      <c r="W14" s="1224"/>
      <c r="X14" s="1224" t="s">
        <v>445</v>
      </c>
    </row>
    <row r="15" spans="1:29" ht="14.25" customHeight="1">
      <c r="J15" s="450"/>
      <c r="K15" s="450"/>
      <c r="L15" s="1296" t="s">
        <v>90</v>
      </c>
      <c r="M15" s="1296" t="s">
        <v>592</v>
      </c>
      <c r="N15" s="502"/>
      <c r="O15" s="1296" t="s">
        <v>593</v>
      </c>
      <c r="P15" s="1351" t="s">
        <v>594</v>
      </c>
      <c r="Q15" s="1351" t="s">
        <v>601</v>
      </c>
      <c r="R15" s="1351"/>
      <c r="S15" s="1351"/>
      <c r="T15" s="1351"/>
      <c r="U15" s="1351"/>
      <c r="V15" s="1296" t="s">
        <v>338</v>
      </c>
      <c r="W15" s="1326" t="s">
        <v>273</v>
      </c>
      <c r="X15" s="1224"/>
    </row>
    <row r="16" spans="1:29" s="491" customFormat="1" ht="25.5" customHeight="1">
      <c r="A16" s="552"/>
      <c r="B16" s="552"/>
      <c r="C16" s="552"/>
      <c r="D16" s="552"/>
      <c r="E16" s="552"/>
      <c r="F16" s="552"/>
      <c r="G16" s="558"/>
      <c r="H16" s="558"/>
      <c r="I16" s="499"/>
      <c r="J16" s="497"/>
      <c r="K16" s="497"/>
      <c r="L16" s="1296"/>
      <c r="M16" s="1296"/>
      <c r="N16" s="502"/>
      <c r="O16" s="1296"/>
      <c r="P16" s="1351"/>
      <c r="Q16" s="1351" t="s">
        <v>618</v>
      </c>
      <c r="R16" s="1351"/>
      <c r="S16" s="1340" t="s">
        <v>612</v>
      </c>
      <c r="T16" s="1340"/>
      <c r="U16" s="1340"/>
      <c r="V16" s="1296"/>
      <c r="W16" s="1326"/>
      <c r="X16" s="1224"/>
      <c r="Y16" s="954"/>
      <c r="Z16" s="552"/>
      <c r="AA16" s="552"/>
      <c r="AB16" s="552"/>
      <c r="AC16" s="552"/>
    </row>
    <row r="17" spans="1:29" ht="14.25" customHeight="1">
      <c r="J17" s="450"/>
      <c r="K17" s="450"/>
      <c r="L17" s="1296"/>
      <c r="M17" s="1296"/>
      <c r="N17" s="502"/>
      <c r="O17" s="1296"/>
      <c r="P17" s="1351"/>
      <c r="Q17" s="502" t="s">
        <v>616</v>
      </c>
      <c r="R17" s="502" t="s">
        <v>617</v>
      </c>
      <c r="S17" s="504" t="s">
        <v>272</v>
      </c>
      <c r="T17" s="1342" t="s">
        <v>271</v>
      </c>
      <c r="U17" s="1342"/>
      <c r="V17" s="1296"/>
      <c r="W17" s="1326"/>
      <c r="X17" s="1224"/>
    </row>
    <row r="18" spans="1:29">
      <c r="J18" s="450"/>
      <c r="K18" s="458">
        <v>1</v>
      </c>
      <c r="L18" s="447" t="s">
        <v>91</v>
      </c>
      <c r="M18" s="447" t="s">
        <v>47</v>
      </c>
      <c r="N18" s="464" t="s">
        <v>47</v>
      </c>
      <c r="O18" s="456">
        <f t="shared" ref="O18:T18" ca="1" si="0">OFFSET(O18,0,-1)+1</f>
        <v>3</v>
      </c>
      <c r="P18" s="456">
        <f t="shared" ca="1" si="0"/>
        <v>4</v>
      </c>
      <c r="Q18" s="456">
        <f t="shared" ca="1" si="0"/>
        <v>5</v>
      </c>
      <c r="R18" s="456">
        <f t="shared" ca="1" si="0"/>
        <v>6</v>
      </c>
      <c r="S18" s="456">
        <f t="shared" ca="1" si="0"/>
        <v>7</v>
      </c>
      <c r="T18" s="1352">
        <f t="shared" ca="1" si="0"/>
        <v>8</v>
      </c>
      <c r="U18" s="1352"/>
      <c r="V18" s="456">
        <f ca="1">OFFSET(V18,0,-2)+1</f>
        <v>9</v>
      </c>
      <c r="W18" s="491"/>
      <c r="X18" s="456">
        <f ca="1">OFFSET(X18,0,-2)+1</f>
        <v>10</v>
      </c>
    </row>
    <row r="19" spans="1:29" ht="22.5">
      <c r="A19" s="1279">
        <v>1</v>
      </c>
      <c r="B19" s="926"/>
      <c r="C19" s="926"/>
      <c r="D19" s="926"/>
      <c r="E19" s="926"/>
      <c r="F19" s="926"/>
      <c r="G19" s="927"/>
      <c r="H19" s="927"/>
      <c r="I19" s="929"/>
      <c r="J19" s="921"/>
      <c r="K19" s="921"/>
      <c r="L19" s="560">
        <f>mergeValue(A19)</f>
        <v>1</v>
      </c>
      <c r="M19" s="608" t="s">
        <v>19</v>
      </c>
      <c r="N19" s="547"/>
      <c r="O19" s="1325"/>
      <c r="P19" s="1325"/>
      <c r="Q19" s="1325"/>
      <c r="R19" s="1325"/>
      <c r="S19" s="1325"/>
      <c r="T19" s="1325"/>
      <c r="U19" s="1325"/>
      <c r="V19" s="1325"/>
      <c r="W19" s="1325"/>
      <c r="X19" s="548" t="s">
        <v>715</v>
      </c>
    </row>
    <row r="20" spans="1:29" ht="22.5">
      <c r="A20" s="1279"/>
      <c r="B20" s="1279">
        <v>1</v>
      </c>
      <c r="C20" s="926"/>
      <c r="D20" s="926"/>
      <c r="E20" s="926"/>
      <c r="F20" s="926"/>
      <c r="G20" s="931"/>
      <c r="H20" s="928"/>
      <c r="I20" s="933"/>
      <c r="J20" s="918"/>
      <c r="K20" s="917"/>
      <c r="L20" s="560" t="str">
        <f>mergeValue(A20) &amp;"."&amp; mergeValue(B20)</f>
        <v>1.1</v>
      </c>
      <c r="M20" s="514" t="s">
        <v>15</v>
      </c>
      <c r="N20" s="547"/>
      <c r="O20" s="1325"/>
      <c r="P20" s="1325"/>
      <c r="Q20" s="1325"/>
      <c r="R20" s="1325"/>
      <c r="S20" s="1325"/>
      <c r="T20" s="1325"/>
      <c r="U20" s="1325"/>
      <c r="V20" s="1325"/>
      <c r="W20" s="1325"/>
      <c r="X20" s="548" t="s">
        <v>458</v>
      </c>
    </row>
    <row r="21" spans="1:29" ht="22.5">
      <c r="A21" s="1279"/>
      <c r="B21" s="1279"/>
      <c r="C21" s="1279">
        <v>1</v>
      </c>
      <c r="D21" s="926"/>
      <c r="E21" s="926"/>
      <c r="F21" s="926"/>
      <c r="G21" s="931"/>
      <c r="H21" s="928"/>
      <c r="I21" s="934"/>
      <c r="J21" s="918"/>
      <c r="K21" s="917"/>
      <c r="L21" s="560" t="str">
        <f>mergeValue(A21) &amp;"."&amp; mergeValue(B21)&amp;"."&amp; mergeValue(C21)</f>
        <v>1.1.1</v>
      </c>
      <c r="M21" s="515" t="s">
        <v>7</v>
      </c>
      <c r="N21" s="547"/>
      <c r="O21" s="1325"/>
      <c r="P21" s="1325"/>
      <c r="Q21" s="1325"/>
      <c r="R21" s="1325"/>
      <c r="S21" s="1325"/>
      <c r="T21" s="1325"/>
      <c r="U21" s="1325"/>
      <c r="V21" s="1325"/>
      <c r="W21" s="1325"/>
      <c r="X21" s="548" t="s">
        <v>597</v>
      </c>
    </row>
    <row r="22" spans="1:29">
      <c r="A22" s="1279"/>
      <c r="B22" s="1279"/>
      <c r="C22" s="1279"/>
      <c r="D22" s="1279">
        <v>1</v>
      </c>
      <c r="E22" s="926"/>
      <c r="F22" s="926"/>
      <c r="G22" s="931"/>
      <c r="H22" s="928"/>
      <c r="I22" s="934"/>
      <c r="J22" s="932"/>
      <c r="K22" s="917"/>
      <c r="L22" s="560" t="str">
        <f>mergeValue(A22) &amp;"."&amp; mergeValue(B22)&amp;"."&amp; mergeValue(C22)&amp;"."&amp; mergeValue(D22)</f>
        <v>1.1.1.1</v>
      </c>
      <c r="M22" s="516" t="s">
        <v>21</v>
      </c>
      <c r="N22" s="547"/>
      <c r="O22" s="1325"/>
      <c r="P22" s="1325"/>
      <c r="Q22" s="1325"/>
      <c r="R22" s="1325"/>
      <c r="S22" s="1325"/>
      <c r="T22" s="1325"/>
      <c r="U22" s="1325"/>
      <c r="V22" s="1325"/>
      <c r="W22" s="1325"/>
      <c r="X22" s="966" t="s">
        <v>620</v>
      </c>
    </row>
    <row r="23" spans="1:29" ht="42.95" customHeight="1">
      <c r="A23" s="1279"/>
      <c r="B23" s="1279"/>
      <c r="C23" s="1279"/>
      <c r="D23" s="1279"/>
      <c r="E23" s="926">
        <v>1</v>
      </c>
      <c r="F23" s="926"/>
      <c r="G23" s="931"/>
      <c r="H23" s="928"/>
      <c r="I23" s="934"/>
      <c r="J23" s="932"/>
      <c r="K23" s="922"/>
      <c r="L23" s="560" t="str">
        <f>mergeValue(A23) &amp;"."&amp; mergeValue(B23)&amp;"."&amp; mergeValue(C23)&amp;"."&amp; mergeValue(D23)&amp;"."&amp; mergeValue(E23)</f>
        <v>1.1.1.1.1</v>
      </c>
      <c r="M23" s="1012"/>
      <c r="N23" s="510"/>
      <c r="O23" s="1014"/>
      <c r="P23" s="1015"/>
      <c r="Q23" s="1171"/>
      <c r="R23" s="1171"/>
      <c r="S23" s="1169"/>
      <c r="T23" s="617" t="s">
        <v>82</v>
      </c>
      <c r="U23" s="1169"/>
      <c r="V23" s="735" t="s">
        <v>83</v>
      </c>
      <c r="W23" s="785"/>
      <c r="X23" s="1288" t="s">
        <v>744</v>
      </c>
      <c r="Y23" s="954" t="str">
        <f>strCheckDateTwo(N23:W23)</f>
        <v/>
      </c>
    </row>
    <row r="24" spans="1:29" hidden="1">
      <c r="A24" s="1279"/>
      <c r="B24" s="1279"/>
      <c r="C24" s="1279"/>
      <c r="D24" s="1279"/>
      <c r="E24" s="926"/>
      <c r="F24" s="926"/>
      <c r="G24" s="931"/>
      <c r="H24" s="928"/>
      <c r="I24" s="934"/>
      <c r="J24" s="932"/>
      <c r="K24" s="922"/>
      <c r="L24" s="598"/>
      <c r="M24" s="529"/>
      <c r="N24" s="613"/>
      <c r="O24" s="613"/>
      <c r="P24" s="613"/>
      <c r="Q24" s="613"/>
      <c r="R24" s="551" t="str">
        <f>S23 &amp; "-" &amp; U23</f>
        <v>-</v>
      </c>
      <c r="S24" s="480"/>
      <c r="T24" s="553"/>
      <c r="U24" s="480"/>
      <c r="V24" s="613"/>
      <c r="W24" s="784"/>
      <c r="X24" s="1289"/>
    </row>
    <row r="25" spans="1:29" ht="15" customHeight="1">
      <c r="A25" s="1279"/>
      <c r="B25" s="1279"/>
      <c r="C25" s="1279"/>
      <c r="D25" s="1279"/>
      <c r="E25" s="926"/>
      <c r="F25" s="926"/>
      <c r="G25" s="931"/>
      <c r="H25" s="928"/>
      <c r="I25" s="934"/>
      <c r="J25" s="932"/>
      <c r="K25" s="922"/>
      <c r="L25" s="506"/>
      <c r="M25" s="519" t="s">
        <v>5</v>
      </c>
      <c r="N25" s="517"/>
      <c r="O25" s="513"/>
      <c r="P25" s="513"/>
      <c r="Q25" s="513"/>
      <c r="R25" s="513"/>
      <c r="S25" s="540"/>
      <c r="T25" s="532"/>
      <c r="U25" s="531"/>
      <c r="V25" s="517"/>
      <c r="W25" s="517"/>
      <c r="X25" s="1290"/>
    </row>
    <row r="26" spans="1:29" s="444" customFormat="1" ht="15" customHeight="1">
      <c r="A26" s="1279"/>
      <c r="B26" s="1279"/>
      <c r="C26" s="1279"/>
      <c r="D26" s="930"/>
      <c r="E26" s="930"/>
      <c r="F26" s="930"/>
      <c r="G26" s="931"/>
      <c r="H26" s="930"/>
      <c r="I26" s="934"/>
      <c r="J26" s="920"/>
      <c r="K26" s="924"/>
      <c r="L26" s="506"/>
      <c r="M26" s="518" t="s">
        <v>16</v>
      </c>
      <c r="N26" s="517"/>
      <c r="O26" s="513"/>
      <c r="P26" s="513"/>
      <c r="Q26" s="513"/>
      <c r="R26" s="513"/>
      <c r="S26" s="540"/>
      <c r="T26" s="532"/>
      <c r="U26" s="531"/>
      <c r="V26" s="517"/>
      <c r="W26" s="532"/>
      <c r="X26" s="950"/>
      <c r="Y26" s="1017"/>
      <c r="Z26" s="469"/>
      <c r="AA26" s="469"/>
      <c r="AB26" s="469"/>
      <c r="AC26" s="469"/>
    </row>
    <row r="27" spans="1:29" s="444" customFormat="1" ht="15" customHeight="1">
      <c r="A27" s="1279"/>
      <c r="B27" s="1279"/>
      <c r="C27" s="930"/>
      <c r="D27" s="930"/>
      <c r="E27" s="930"/>
      <c r="F27" s="930"/>
      <c r="G27" s="931"/>
      <c r="H27" s="930"/>
      <c r="I27" s="925"/>
      <c r="J27" s="920"/>
      <c r="K27" s="924"/>
      <c r="L27" s="506"/>
      <c r="M27" s="517" t="s">
        <v>17</v>
      </c>
      <c r="N27" s="517"/>
      <c r="O27" s="513"/>
      <c r="P27" s="513"/>
      <c r="Q27" s="513"/>
      <c r="R27" s="513"/>
      <c r="S27" s="540"/>
      <c r="T27" s="532"/>
      <c r="U27" s="531"/>
      <c r="V27" s="517"/>
      <c r="W27" s="532"/>
      <c r="X27" s="528"/>
      <c r="Y27" s="1017"/>
      <c r="Z27" s="469"/>
      <c r="AA27" s="469"/>
      <c r="AB27" s="469"/>
      <c r="AC27" s="469"/>
    </row>
    <row r="28" spans="1:29" s="444" customFormat="1" ht="15" customHeight="1">
      <c r="A28" s="1279"/>
      <c r="B28" s="930"/>
      <c r="C28" s="930"/>
      <c r="D28" s="930"/>
      <c r="E28" s="930"/>
      <c r="F28" s="930"/>
      <c r="G28" s="931"/>
      <c r="H28" s="930"/>
      <c r="I28" s="925"/>
      <c r="J28" s="920"/>
      <c r="K28" s="924"/>
      <c r="L28" s="506"/>
      <c r="M28" s="526" t="s">
        <v>18</v>
      </c>
      <c r="N28" s="517"/>
      <c r="O28" s="513"/>
      <c r="P28" s="513"/>
      <c r="Q28" s="513"/>
      <c r="R28" s="513"/>
      <c r="S28" s="540"/>
      <c r="T28" s="532"/>
      <c r="U28" s="531"/>
      <c r="V28" s="517"/>
      <c r="W28" s="532"/>
      <c r="X28" s="528"/>
      <c r="Y28" s="1017"/>
      <c r="Z28" s="469"/>
      <c r="AA28" s="469"/>
      <c r="AB28" s="469"/>
      <c r="AC28" s="469"/>
    </row>
    <row r="29" spans="1:29" s="444" customFormat="1" ht="15" customHeight="1">
      <c r="A29" s="916"/>
      <c r="B29" s="916"/>
      <c r="C29" s="916"/>
      <c r="D29" s="916"/>
      <c r="E29" s="916"/>
      <c r="F29" s="916"/>
      <c r="G29" s="923"/>
      <c r="H29" s="924"/>
      <c r="I29" s="919"/>
      <c r="J29" s="920"/>
      <c r="K29" s="916"/>
      <c r="L29" s="506"/>
      <c r="M29" s="533" t="s">
        <v>307</v>
      </c>
      <c r="N29" s="517"/>
      <c r="O29" s="513"/>
      <c r="P29" s="513"/>
      <c r="Q29" s="513"/>
      <c r="R29" s="513"/>
      <c r="S29" s="540"/>
      <c r="T29" s="532"/>
      <c r="U29" s="531"/>
      <c r="V29" s="517"/>
      <c r="W29" s="532"/>
      <c r="X29" s="528"/>
      <c r="Y29" s="1017"/>
      <c r="Z29" s="469"/>
      <c r="AA29" s="469"/>
      <c r="AB29" s="469"/>
      <c r="AC29" s="469"/>
    </row>
    <row r="30" spans="1:29" ht="3" customHeight="1"/>
    <row r="31" spans="1:29" ht="96" customHeight="1">
      <c r="L31" s="1">
        <v>1</v>
      </c>
      <c r="M31" s="1273" t="s">
        <v>745</v>
      </c>
      <c r="N31" s="1273"/>
      <c r="O31" s="1273"/>
      <c r="P31" s="1273"/>
      <c r="Q31" s="1273"/>
      <c r="R31" s="1273"/>
      <c r="S31" s="1273"/>
      <c r="T31" s="1273"/>
      <c r="U31" s="1273"/>
      <c r="V31" s="1273"/>
      <c r="W31" s="1273"/>
      <c r="X31" s="1273"/>
      <c r="Y31" s="1037"/>
      <c r="Z31" s="484"/>
      <c r="AA31" s="484"/>
      <c r="AB31" s="484"/>
      <c r="AC31" s="484"/>
    </row>
    <row r="32" spans="1:29">
      <c r="M32" s="483"/>
      <c r="N32" s="483"/>
      <c r="O32" s="483"/>
      <c r="P32" s="483"/>
      <c r="Q32" s="483"/>
      <c r="R32" s="483"/>
      <c r="S32" s="483"/>
      <c r="T32" s="483"/>
      <c r="U32" s="483"/>
      <c r="V32" s="483"/>
      <c r="W32" s="483"/>
      <c r="X32" s="483"/>
      <c r="Y32" s="960"/>
      <c r="Z32" s="474"/>
      <c r="AA32" s="474"/>
      <c r="AB32" s="474"/>
      <c r="AC32" s="474"/>
    </row>
  </sheetData>
  <sheetProtection password="FA9C" sheet="1" objects="1" scenarios="1" formatColumns="0" formatRows="0"/>
  <dataConsolidate/>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9">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3 SU23 ACQ23 M23 AMM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AWI23 BGE23">
      <formula1>900</formula1>
    </dataValidation>
    <dataValidation type="decimal" allowBlank="1" showErrorMessage="1" errorTitle="Ошибка" error="Допускается ввод только неотрицательных чисел!" sqref="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B23 SX23 ACT23 P23 AMP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AWL23 BGH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JE23 TA23 ACW23 AMS23 AWO23 BGK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TC23 ACY23 S23 AMU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AWQ23 BGM23"/>
    <dataValidation type="decimal" allowBlank="1" showErrorMessage="1" errorTitle="Ошибка" error="Допускается ввод только действительных чисел!" sqref="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JC23:JD23 SY23:SZ23 ACU23:ACV23 Q23:R23 AMQ23:AMR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AWM23:AWN23 BGI23:BGJ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ACZ23 AMV23 AWR23 BGN23 V720919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F23 TB23 ACX23 V23 V786455 V91752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98306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6555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T23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131095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19663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26216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32770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39323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45877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524311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851991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AMT2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V589847 AWP23 V655383 BGL2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JA23 SW23 ACS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O23 AMO23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JJ24 WVV24 AWK23 WVV19:WVV23 JJ19:JJ23 TF19:TF23 ADB19:ADB23 AMX19:AMX23 AWT19:AWT23 BGP19:BGP23 BQL19:BQL23 CAH19:CAH23 CKD19:CKD23 CTZ19:CTZ23 DDV19:DDV23 DNR19:DNR23 DXN19:DXN23 EHJ19:EHJ23 ERF19:ERF23 FBB19:FBB23 FKX19:FKX23 FUT19:FUT23 GEP19:GEP23 GOL19:GOL23 GYH19:GYH23 HID19:HID23 HRZ19:HRZ23 IBV19:IBV23 ILR19:ILR23 IVN19:IVN23 JFJ19:JFJ23 JPF19:JPF23 JZB19:JZB23 KIX19:KIX23 KST19:KST23 LCP19:LCP23 LML19:LML23 LWH19:LWH23 MGD19:MGD23 MPZ19:MPZ23 MZV19:MZV23 NJR19:NJR23 NTN19:NTN23 ODJ19:ODJ23 ONF19:ONF23 OXB19:OXB23 PGX19:PGX23 PQT19:PQT23 QAP19:QAP23 QKL19:QKL23 QUH19:QUH23 RED19:RED23 RNZ19:RNZ23 RXV19:RXV23 SHR19:SHR23 SRN19:SRN23 TBJ19:TBJ23 TLF19:TLF23 TVB19:TVB23 UEX19:UEX23 UOT19:UOT23 UYP19:UYP23 VIL19:VIL23 VSH19:VSH23 WCD19:WCD23 WLZ19:WLZ23 BGG2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91"/>
  <sheetViews>
    <sheetView showGridLines="0" topLeftCell="E1" zoomScaleNormal="100" workbookViewId="0">
      <selection activeCell="G124" sqref="G124"/>
    </sheetView>
  </sheetViews>
  <sheetFormatPr defaultColWidth="10.5703125" defaultRowHeight="14.25"/>
  <cols>
    <col min="1" max="1" width="3.7109375" style="1096" hidden="1" customWidth="1"/>
    <col min="2" max="4" width="3.7109375" style="1093" hidden="1" customWidth="1"/>
    <col min="5" max="5" width="3.7109375" style="1074" customWidth="1"/>
    <col min="6" max="6" width="9.7109375" style="1067" customWidth="1"/>
    <col min="7" max="7" width="37.7109375" style="1067" customWidth="1"/>
    <col min="8" max="8" width="66.85546875" style="1067" customWidth="1"/>
    <col min="9" max="9" width="115.7109375" style="1067" customWidth="1"/>
    <col min="10" max="11" width="10.5703125" style="1093"/>
    <col min="12" max="12" width="11.140625" style="1093" customWidth="1"/>
    <col min="13" max="20" width="10.5703125" style="1093"/>
    <col min="21" max="16384" width="10.5703125" style="1067"/>
  </cols>
  <sheetData>
    <row r="1" spans="1:20" ht="3" customHeight="1">
      <c r="A1" s="1096" t="s">
        <v>208</v>
      </c>
    </row>
    <row r="2" spans="1:20" ht="22.5">
      <c r="F2" s="1274" t="s">
        <v>469</v>
      </c>
      <c r="G2" s="1275"/>
      <c r="H2" s="1276"/>
      <c r="I2" s="1130"/>
    </row>
    <row r="3" spans="1:20" ht="3" customHeight="1"/>
    <row r="4" spans="1:20" s="1090" customFormat="1" ht="11.25">
      <c r="A4" s="1095"/>
      <c r="B4" s="1095"/>
      <c r="C4" s="1095"/>
      <c r="D4" s="1095"/>
      <c r="F4" s="1224" t="s">
        <v>444</v>
      </c>
      <c r="G4" s="1224"/>
      <c r="H4" s="1224"/>
      <c r="I4" s="1277" t="s">
        <v>445</v>
      </c>
      <c r="J4" s="1095"/>
      <c r="K4" s="1095"/>
      <c r="L4" s="1095"/>
      <c r="M4" s="1095"/>
      <c r="N4" s="1095"/>
      <c r="O4" s="1095"/>
      <c r="P4" s="1095"/>
      <c r="Q4" s="1095"/>
      <c r="R4" s="1095"/>
      <c r="S4" s="1095"/>
      <c r="T4" s="1095"/>
    </row>
    <row r="5" spans="1:20" s="1090" customFormat="1" ht="11.25" customHeight="1">
      <c r="A5" s="1095"/>
      <c r="B5" s="1095"/>
      <c r="C5" s="1095"/>
      <c r="D5" s="1095"/>
      <c r="F5" s="1107" t="s">
        <v>90</v>
      </c>
      <c r="G5" s="1120" t="s">
        <v>447</v>
      </c>
      <c r="H5" s="1106" t="s">
        <v>438</v>
      </c>
      <c r="I5" s="1277"/>
      <c r="J5" s="1095"/>
      <c r="K5" s="1095"/>
      <c r="L5" s="1095"/>
      <c r="M5" s="1095"/>
      <c r="N5" s="1095"/>
      <c r="O5" s="1095"/>
      <c r="P5" s="1095"/>
      <c r="Q5" s="1095"/>
      <c r="R5" s="1095"/>
      <c r="S5" s="1095"/>
      <c r="T5" s="1095"/>
    </row>
    <row r="6" spans="1:20" s="1090" customFormat="1" ht="12" customHeight="1">
      <c r="A6" s="1095"/>
      <c r="B6" s="1095"/>
      <c r="C6" s="1095"/>
      <c r="D6" s="1095"/>
      <c r="F6" s="1108" t="s">
        <v>91</v>
      </c>
      <c r="G6" s="1110">
        <v>2</v>
      </c>
      <c r="H6" s="1111">
        <v>3</v>
      </c>
      <c r="I6" s="1109">
        <v>4</v>
      </c>
      <c r="J6" s="1095">
        <v>4</v>
      </c>
      <c r="K6" s="1095"/>
      <c r="L6" s="1095"/>
      <c r="M6" s="1095"/>
      <c r="N6" s="1095"/>
      <c r="O6" s="1095"/>
      <c r="P6" s="1095"/>
      <c r="Q6" s="1095"/>
      <c r="R6" s="1095"/>
      <c r="S6" s="1095"/>
      <c r="T6" s="1095"/>
    </row>
    <row r="7" spans="1:20" s="1090" customFormat="1" ht="18.75">
      <c r="A7" s="1095"/>
      <c r="B7" s="1095"/>
      <c r="C7" s="1095"/>
      <c r="D7" s="1095"/>
      <c r="F7" s="1117">
        <v>1</v>
      </c>
      <c r="G7" s="1126" t="s">
        <v>470</v>
      </c>
      <c r="H7" s="1105" t="str">
        <f>IF(dateCh="","",dateCh)</f>
        <v>28.04.2023</v>
      </c>
      <c r="I7" s="1091" t="s">
        <v>471</v>
      </c>
      <c r="J7" s="1116"/>
      <c r="K7" s="1095"/>
      <c r="L7" s="1095"/>
      <c r="M7" s="1095"/>
      <c r="N7" s="1095"/>
      <c r="O7" s="1095"/>
      <c r="P7" s="1095"/>
      <c r="Q7" s="1095"/>
      <c r="R7" s="1095"/>
      <c r="S7" s="1095"/>
      <c r="T7" s="1095"/>
    </row>
    <row r="8" spans="1:20" s="1090" customFormat="1" ht="45">
      <c r="A8" s="1278">
        <v>1</v>
      </c>
      <c r="B8" s="1095"/>
      <c r="C8" s="1095"/>
      <c r="D8" s="1095"/>
      <c r="F8" s="1117" t="str">
        <f>"2." &amp;mergeValue(A8)</f>
        <v>2.1</v>
      </c>
      <c r="G8" s="1126" t="s">
        <v>472</v>
      </c>
      <c r="H8" s="1105" t="str">
        <f>IF('Перечень тарифов'!R21="","наименование отсутствует","" &amp; 'Перечень тарифов'!R21 &amp; "")</f>
        <v>наименование отсутствует</v>
      </c>
      <c r="I8" s="1091" t="s">
        <v>565</v>
      </c>
      <c r="J8" s="1116"/>
      <c r="K8" s="1095"/>
      <c r="L8" s="1095"/>
      <c r="M8" s="1095"/>
      <c r="N8" s="1095"/>
      <c r="O8" s="1095"/>
      <c r="P8" s="1095"/>
      <c r="Q8" s="1095"/>
      <c r="R8" s="1095"/>
      <c r="S8" s="1095"/>
      <c r="T8" s="1095"/>
    </row>
    <row r="9" spans="1:20" s="1090" customFormat="1" ht="78.75">
      <c r="A9" s="1278"/>
      <c r="B9" s="1095"/>
      <c r="C9" s="1095"/>
      <c r="D9" s="1095"/>
      <c r="F9" s="1117" t="str">
        <f>"3." &amp;mergeValue(A9)</f>
        <v>3.1</v>
      </c>
      <c r="G9" s="1126" t="s">
        <v>473</v>
      </c>
      <c r="H9" s="1105"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091" t="s">
        <v>563</v>
      </c>
      <c r="J9" s="1116"/>
      <c r="K9" s="1095"/>
      <c r="L9" s="1095"/>
      <c r="M9" s="1095"/>
      <c r="N9" s="1095"/>
      <c r="O9" s="1095"/>
      <c r="P9" s="1095"/>
      <c r="Q9" s="1095"/>
      <c r="R9" s="1095"/>
      <c r="S9" s="1095"/>
      <c r="T9" s="1095"/>
    </row>
    <row r="10" spans="1:20" s="1090" customFormat="1" ht="22.5">
      <c r="A10" s="1278"/>
      <c r="B10" s="1095"/>
      <c r="C10" s="1095"/>
      <c r="D10" s="1095"/>
      <c r="F10" s="1117" t="str">
        <f>"4."&amp;mergeValue(A10)</f>
        <v>4.1</v>
      </c>
      <c r="G10" s="1126" t="s">
        <v>474</v>
      </c>
      <c r="H10" s="1106" t="s">
        <v>448</v>
      </c>
      <c r="I10" s="1091"/>
      <c r="J10" s="1116"/>
      <c r="K10" s="1095"/>
      <c r="L10" s="1095"/>
      <c r="M10" s="1095"/>
      <c r="N10" s="1095"/>
      <c r="O10" s="1095"/>
      <c r="P10" s="1095"/>
      <c r="Q10" s="1095"/>
      <c r="R10" s="1095"/>
      <c r="S10" s="1095"/>
      <c r="T10" s="1095"/>
    </row>
    <row r="11" spans="1:20" s="1090" customFormat="1" ht="18.75">
      <c r="A11" s="1278"/>
      <c r="B11" s="1278">
        <v>1</v>
      </c>
      <c r="C11" s="1122"/>
      <c r="D11" s="1122"/>
      <c r="F11" s="1117" t="str">
        <f>"4."&amp;mergeValue(A11) &amp;"."&amp;mergeValue(B11)</f>
        <v>4.1.1</v>
      </c>
      <c r="G11" s="1112" t="s">
        <v>567</v>
      </c>
      <c r="H11" s="1105" t="str">
        <f>IF(region_name="","",region_name)</f>
        <v>Мурманская область</v>
      </c>
      <c r="I11" s="1091" t="s">
        <v>477</v>
      </c>
      <c r="J11" s="1116"/>
      <c r="K11" s="1095"/>
      <c r="L11" s="1095"/>
      <c r="M11" s="1095"/>
      <c r="N11" s="1095"/>
      <c r="O11" s="1095"/>
      <c r="P11" s="1095"/>
      <c r="Q11" s="1095"/>
      <c r="R11" s="1095"/>
      <c r="S11" s="1095"/>
      <c r="T11" s="1095"/>
    </row>
    <row r="12" spans="1:20" s="1090" customFormat="1" ht="22.5">
      <c r="A12" s="1278"/>
      <c r="B12" s="1278"/>
      <c r="C12" s="1278">
        <v>1</v>
      </c>
      <c r="D12" s="1122"/>
      <c r="F12" s="1117" t="str">
        <f>"4."&amp;mergeValue(A12) &amp;"."&amp;mergeValue(B12)&amp;"."&amp;mergeValue(C12)</f>
        <v>4.1.1.1</v>
      </c>
      <c r="G12" s="1121" t="s">
        <v>475</v>
      </c>
      <c r="H12" s="1105" t="str">
        <f>IF(Территории!H13="","","" &amp; Территории!H13 &amp; "")</f>
        <v>город Апатиты</v>
      </c>
      <c r="I12" s="1091" t="s">
        <v>478</v>
      </c>
      <c r="J12" s="1116"/>
      <c r="K12" s="1095"/>
      <c r="L12" s="1095"/>
      <c r="M12" s="1095"/>
      <c r="N12" s="1095"/>
      <c r="O12" s="1095"/>
      <c r="P12" s="1095"/>
      <c r="Q12" s="1095"/>
      <c r="R12" s="1095"/>
      <c r="S12" s="1095"/>
      <c r="T12" s="1095"/>
    </row>
    <row r="13" spans="1:20" s="1090" customFormat="1" ht="56.25">
      <c r="A13" s="1278"/>
      <c r="B13" s="1278"/>
      <c r="C13" s="1278"/>
      <c r="D13" s="1122">
        <v>1</v>
      </c>
      <c r="F13" s="1117" t="str">
        <f>"4."&amp;mergeValue(A13) &amp;"."&amp;mergeValue(B13)&amp;"."&amp;mergeValue(C13)&amp;"."&amp;mergeValue(D13)</f>
        <v>4.1.1.1.1</v>
      </c>
      <c r="G13" s="1129" t="s">
        <v>476</v>
      </c>
      <c r="H13" s="1105" t="str">
        <f>IF(Территории!R14="","","" &amp; Территории!R14 &amp; "")</f>
        <v>город Апатиты (47519000)</v>
      </c>
      <c r="I13" s="1186" t="s">
        <v>566</v>
      </c>
      <c r="J13" s="1116"/>
      <c r="K13" s="1095"/>
      <c r="L13" s="1095"/>
      <c r="M13" s="1095"/>
      <c r="N13" s="1095"/>
      <c r="O13" s="1095"/>
      <c r="P13" s="1095"/>
      <c r="Q13" s="1095"/>
      <c r="R13" s="1095"/>
      <c r="S13" s="1095"/>
      <c r="T13" s="1095"/>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1090" customFormat="1" ht="45">
      <c r="A18" s="1278">
        <v>2</v>
      </c>
      <c r="B18" s="1095"/>
      <c r="C18" s="1095"/>
      <c r="D18" s="1095"/>
      <c r="F18" s="1117" t="str">
        <f>"2." &amp;mergeValue(A18)</f>
        <v>2.2</v>
      </c>
      <c r="G18" s="1126" t="s">
        <v>472</v>
      </c>
      <c r="H18" s="1188" t="str">
        <f>IF('Перечень тарифов'!R25="","наименование отсутствует","" &amp; 'Перечень тарифов'!R25 &amp; "")</f>
        <v>наименование отсутствует</v>
      </c>
      <c r="I18" s="1091" t="s">
        <v>565</v>
      </c>
      <c r="J18" s="1116"/>
      <c r="K18" s="1095"/>
      <c r="L18" s="1095"/>
      <c r="M18" s="1095"/>
      <c r="N18" s="1095"/>
      <c r="O18" s="1095"/>
      <c r="P18" s="1095"/>
      <c r="Q18" s="1095"/>
      <c r="R18" s="1095"/>
      <c r="S18" s="1095"/>
      <c r="T18" s="1095"/>
    </row>
    <row r="19" spans="1:20" s="1090" customFormat="1" ht="78.75">
      <c r="A19" s="1278"/>
      <c r="B19" s="1095"/>
      <c r="C19" s="1095"/>
      <c r="D19" s="1095"/>
      <c r="F19" s="1117" t="str">
        <f>"3." &amp;mergeValue(A19)</f>
        <v>3.2</v>
      </c>
      <c r="G19" s="1126" t="s">
        <v>473</v>
      </c>
      <c r="H19" s="1188"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9" s="1091" t="s">
        <v>563</v>
      </c>
      <c r="J19" s="1116"/>
      <c r="K19" s="1095"/>
      <c r="L19" s="1095"/>
      <c r="M19" s="1095"/>
      <c r="N19" s="1095"/>
      <c r="O19" s="1095"/>
      <c r="P19" s="1095"/>
      <c r="Q19" s="1095"/>
      <c r="R19" s="1095"/>
      <c r="S19" s="1095"/>
      <c r="T19" s="1095"/>
    </row>
    <row r="20" spans="1:20" s="1090" customFormat="1" ht="22.5">
      <c r="A20" s="1278"/>
      <c r="B20" s="1095"/>
      <c r="C20" s="1095"/>
      <c r="D20" s="1095"/>
      <c r="F20" s="1117" t="str">
        <f>"4."&amp;mergeValue(A20)</f>
        <v>4.2</v>
      </c>
      <c r="G20" s="1126" t="s">
        <v>474</v>
      </c>
      <c r="H20" s="1192" t="s">
        <v>448</v>
      </c>
      <c r="I20" s="1091"/>
      <c r="J20" s="1116"/>
      <c r="K20" s="1095"/>
      <c r="L20" s="1095"/>
      <c r="M20" s="1095"/>
      <c r="N20" s="1095"/>
      <c r="O20" s="1095"/>
      <c r="P20" s="1095"/>
      <c r="Q20" s="1095"/>
      <c r="R20" s="1095"/>
      <c r="S20" s="1095"/>
      <c r="T20" s="1095"/>
    </row>
    <row r="21" spans="1:20" s="1090" customFormat="1" ht="18.75">
      <c r="A21" s="1278"/>
      <c r="B21" s="1278">
        <v>1</v>
      </c>
      <c r="C21" s="1185"/>
      <c r="D21" s="1185"/>
      <c r="F21" s="1117" t="str">
        <f>"4."&amp;mergeValue(A21) &amp;"."&amp;mergeValue(B21)</f>
        <v>4.2.1</v>
      </c>
      <c r="G21" s="1112" t="s">
        <v>567</v>
      </c>
      <c r="H21" s="1188" t="str">
        <f>IF(region_name="","",region_name)</f>
        <v>Мурманская область</v>
      </c>
      <c r="I21" s="1091" t="s">
        <v>477</v>
      </c>
      <c r="J21" s="1116"/>
      <c r="K21" s="1095"/>
      <c r="L21" s="1095"/>
      <c r="M21" s="1095"/>
      <c r="N21" s="1095"/>
      <c r="O21" s="1095"/>
      <c r="P21" s="1095"/>
      <c r="Q21" s="1095"/>
      <c r="R21" s="1095"/>
      <c r="S21" s="1095"/>
      <c r="T21" s="1095"/>
    </row>
    <row r="22" spans="1:20" s="1090" customFormat="1" ht="22.5">
      <c r="A22" s="1278"/>
      <c r="B22" s="1278"/>
      <c r="C22" s="1278">
        <v>1</v>
      </c>
      <c r="D22" s="1185"/>
      <c r="F22" s="1117" t="str">
        <f>"4."&amp;mergeValue(A22) &amp;"."&amp;mergeValue(B22)&amp;"."&amp;mergeValue(C22)</f>
        <v>4.2.1.1</v>
      </c>
      <c r="G22" s="1121" t="s">
        <v>475</v>
      </c>
      <c r="H22" s="1188" t="str">
        <f>IF(Территории!H13="","","" &amp; Территории!H13 &amp; "")</f>
        <v>город Апатиты</v>
      </c>
      <c r="I22" s="1091" t="s">
        <v>478</v>
      </c>
      <c r="J22" s="1116"/>
      <c r="K22" s="1095"/>
      <c r="L22" s="1095"/>
      <c r="M22" s="1095"/>
      <c r="N22" s="1095"/>
      <c r="O22" s="1095"/>
      <c r="P22" s="1095"/>
      <c r="Q22" s="1095"/>
      <c r="R22" s="1095"/>
      <c r="S22" s="1095"/>
      <c r="T22" s="1095"/>
    </row>
    <row r="23" spans="1:20" s="1090" customFormat="1" ht="56.25">
      <c r="A23" s="1278"/>
      <c r="B23" s="1278"/>
      <c r="C23" s="1278"/>
      <c r="D23" s="1185">
        <v>1</v>
      </c>
      <c r="F23" s="1117" t="str">
        <f>"4."&amp;mergeValue(A23) &amp;"."&amp;mergeValue(B23)&amp;"."&amp;mergeValue(C23)&amp;"."&amp;mergeValue(D23)</f>
        <v>4.2.1.1.1</v>
      </c>
      <c r="G23" s="1129" t="s">
        <v>476</v>
      </c>
      <c r="H23" s="1188" t="str">
        <f>IF(Территории!R14="","","" &amp; Территории!R14 &amp; "")</f>
        <v>город Апатиты (47519000)</v>
      </c>
      <c r="I23" s="1186" t="s">
        <v>566</v>
      </c>
      <c r="J23" s="1116"/>
      <c r="K23" s="1095"/>
      <c r="L23" s="1095"/>
      <c r="M23" s="1095"/>
      <c r="N23" s="1095"/>
      <c r="O23" s="1095"/>
      <c r="P23" s="1095"/>
      <c r="Q23" s="1095"/>
      <c r="R23" s="1095"/>
      <c r="S23" s="1095"/>
      <c r="T23" s="1095"/>
    </row>
    <row r="24" spans="1:20" s="1090" customFormat="1" ht="22.5">
      <c r="A24" s="1278"/>
      <c r="B24" s="1095">
        <v>2</v>
      </c>
      <c r="C24" s="1095"/>
      <c r="D24" s="1095"/>
      <c r="F24" s="1117" t="str">
        <f>"4."&amp;mergeValue(A24)</f>
        <v>4.2</v>
      </c>
      <c r="G24" s="1126" t="s">
        <v>474</v>
      </c>
      <c r="H24" s="1192" t="s">
        <v>448</v>
      </c>
      <c r="I24" s="1091"/>
      <c r="J24" s="1116"/>
      <c r="K24" s="1095"/>
      <c r="L24" s="1095"/>
      <c r="M24" s="1095"/>
      <c r="N24" s="1095"/>
      <c r="O24" s="1095"/>
      <c r="P24" s="1095"/>
      <c r="Q24" s="1095"/>
      <c r="R24" s="1095"/>
      <c r="S24" s="1095"/>
      <c r="T24" s="1095"/>
    </row>
    <row r="25" spans="1:20" s="1090" customFormat="1" ht="18.75">
      <c r="A25" s="1278"/>
      <c r="B25" s="1278">
        <v>2</v>
      </c>
      <c r="C25" s="1185"/>
      <c r="D25" s="1185"/>
      <c r="F25" s="1117" t="str">
        <f>"4."&amp;mergeValue(A25) &amp;"."&amp;mergeValue(B25)</f>
        <v>4.2.2</v>
      </c>
      <c r="G25" s="1112" t="s">
        <v>567</v>
      </c>
      <c r="H25" s="1188" t="str">
        <f>IF(region_name="","",region_name)</f>
        <v>Мурманская область</v>
      </c>
      <c r="I25" s="1091" t="s">
        <v>477</v>
      </c>
      <c r="J25" s="1116"/>
      <c r="K25" s="1095"/>
      <c r="L25" s="1095"/>
      <c r="M25" s="1095"/>
      <c r="N25" s="1095"/>
      <c r="O25" s="1095"/>
      <c r="P25" s="1095"/>
      <c r="Q25" s="1095"/>
      <c r="R25" s="1095"/>
      <c r="S25" s="1095"/>
      <c r="T25" s="1095"/>
    </row>
    <row r="26" spans="1:20" s="1090" customFormat="1" ht="22.5">
      <c r="A26" s="1278"/>
      <c r="B26" s="1278"/>
      <c r="C26" s="1278">
        <v>1</v>
      </c>
      <c r="D26" s="1185"/>
      <c r="F26" s="1117" t="str">
        <f>"4."&amp;mergeValue(A26) &amp;"."&amp;mergeValue(B26)&amp;"."&amp;mergeValue(C26)</f>
        <v>4.2.2.1</v>
      </c>
      <c r="G26" s="1121" t="s">
        <v>475</v>
      </c>
      <c r="H26" s="1188" t="str">
        <f>IF(Территории!H16="","","" &amp; Территории!H16 &amp; "")</f>
        <v>город Кировск</v>
      </c>
      <c r="I26" s="1091" t="s">
        <v>478</v>
      </c>
      <c r="J26" s="1116"/>
      <c r="K26" s="1095"/>
      <c r="L26" s="1095"/>
      <c r="M26" s="1095"/>
      <c r="N26" s="1095"/>
      <c r="O26" s="1095"/>
      <c r="P26" s="1095"/>
      <c r="Q26" s="1095"/>
      <c r="R26" s="1095"/>
      <c r="S26" s="1095"/>
      <c r="T26" s="1095"/>
    </row>
    <row r="27" spans="1:20" s="1090" customFormat="1" ht="56.25">
      <c r="A27" s="1278"/>
      <c r="B27" s="1278"/>
      <c r="C27" s="1278"/>
      <c r="D27" s="1185">
        <v>1</v>
      </c>
      <c r="F27" s="1117" t="str">
        <f>"4."&amp;mergeValue(A27) &amp;"."&amp;mergeValue(B27)&amp;"."&amp;mergeValue(C27)&amp;"."&amp;mergeValue(D27)</f>
        <v>4.2.2.1.1</v>
      </c>
      <c r="G27" s="1129" t="s">
        <v>476</v>
      </c>
      <c r="H27" s="1188" t="str">
        <f>IF(Территории!R17="","","" &amp; Территории!R17 &amp; "")</f>
        <v>город Кировск (47522000)</v>
      </c>
      <c r="I27" s="1186" t="s">
        <v>566</v>
      </c>
      <c r="J27" s="1116"/>
      <c r="K27" s="1095"/>
      <c r="L27" s="1095"/>
      <c r="M27" s="1095"/>
      <c r="N27" s="1095"/>
      <c r="O27" s="1095"/>
      <c r="P27" s="1095"/>
      <c r="Q27" s="1095"/>
      <c r="R27" s="1095"/>
      <c r="S27" s="1095"/>
      <c r="T27" s="1095"/>
    </row>
    <row r="28" spans="1:20" s="1090" customFormat="1" ht="45">
      <c r="A28" s="1278">
        <v>3</v>
      </c>
      <c r="B28" s="1095"/>
      <c r="C28" s="1095"/>
      <c r="D28" s="1095"/>
      <c r="F28" s="1117" t="str">
        <f>"2." &amp;mergeValue(A28)</f>
        <v>2.3</v>
      </c>
      <c r="G28" s="1126" t="s">
        <v>472</v>
      </c>
      <c r="H28" s="1188" t="str">
        <f>IF('Перечень тарифов'!R30="","наименование отсутствует","" &amp; 'Перечень тарифов'!R30 &amp; "")</f>
        <v>наименование отсутствует</v>
      </c>
      <c r="I28" s="1091" t="s">
        <v>565</v>
      </c>
      <c r="J28" s="1116"/>
      <c r="K28" s="1095"/>
      <c r="L28" s="1095"/>
      <c r="M28" s="1095"/>
      <c r="N28" s="1095"/>
      <c r="O28" s="1095"/>
      <c r="P28" s="1095"/>
      <c r="Q28" s="1095"/>
      <c r="R28" s="1095"/>
      <c r="S28" s="1095"/>
      <c r="T28" s="1095"/>
    </row>
    <row r="29" spans="1:20" s="1090" customFormat="1" ht="22.5">
      <c r="A29" s="1278"/>
      <c r="B29" s="1095"/>
      <c r="C29" s="1095"/>
      <c r="D29" s="1095"/>
      <c r="F29" s="1117" t="str">
        <f>"3." &amp;mergeValue(A29)</f>
        <v>3.3</v>
      </c>
      <c r="G29" s="1126" t="s">
        <v>473</v>
      </c>
      <c r="H29" s="1188" t="str">
        <f>IF('Перечень тарифов'!F30="","наименование отсутствует","" &amp; 'Перечень тарифов'!F30 &amp; "")</f>
        <v>Передача. Тепловая энергия</v>
      </c>
      <c r="I29" s="1091" t="s">
        <v>563</v>
      </c>
      <c r="J29" s="1116"/>
      <c r="K29" s="1095"/>
      <c r="L29" s="1095"/>
      <c r="M29" s="1095"/>
      <c r="N29" s="1095"/>
      <c r="O29" s="1095"/>
      <c r="P29" s="1095"/>
      <c r="Q29" s="1095"/>
      <c r="R29" s="1095"/>
      <c r="S29" s="1095"/>
      <c r="T29" s="1095"/>
    </row>
    <row r="30" spans="1:20" s="1090" customFormat="1" ht="22.5">
      <c r="A30" s="1278"/>
      <c r="B30" s="1095"/>
      <c r="C30" s="1095"/>
      <c r="D30" s="1095"/>
      <c r="F30" s="1117" t="str">
        <f>"4."&amp;mergeValue(A30)</f>
        <v>4.3</v>
      </c>
      <c r="G30" s="1126" t="s">
        <v>474</v>
      </c>
      <c r="H30" s="1192" t="s">
        <v>448</v>
      </c>
      <c r="I30" s="1091"/>
      <c r="J30" s="1116"/>
      <c r="K30" s="1095"/>
      <c r="L30" s="1095"/>
      <c r="M30" s="1095"/>
      <c r="N30" s="1095"/>
      <c r="O30" s="1095"/>
      <c r="P30" s="1095"/>
      <c r="Q30" s="1095"/>
      <c r="R30" s="1095"/>
      <c r="S30" s="1095"/>
      <c r="T30" s="1095"/>
    </row>
    <row r="31" spans="1:20" s="1090" customFormat="1" ht="18.75">
      <c r="A31" s="1278"/>
      <c r="B31" s="1278">
        <v>1</v>
      </c>
      <c r="C31" s="1185"/>
      <c r="D31" s="1185"/>
      <c r="F31" s="1117" t="str">
        <f>"4."&amp;mergeValue(A31) &amp;"."&amp;mergeValue(B31)</f>
        <v>4.3.1</v>
      </c>
      <c r="G31" s="1112" t="s">
        <v>567</v>
      </c>
      <c r="H31" s="1188" t="str">
        <f>IF(region_name="","",region_name)</f>
        <v>Мурманская область</v>
      </c>
      <c r="I31" s="1091" t="s">
        <v>477</v>
      </c>
      <c r="J31" s="1116"/>
      <c r="K31" s="1095"/>
      <c r="L31" s="1095"/>
      <c r="M31" s="1095"/>
      <c r="N31" s="1095"/>
      <c r="O31" s="1095"/>
      <c r="P31" s="1095"/>
      <c r="Q31" s="1095"/>
      <c r="R31" s="1095"/>
      <c r="S31" s="1095"/>
      <c r="T31" s="1095"/>
    </row>
    <row r="32" spans="1:20" s="1090" customFormat="1" ht="22.5">
      <c r="A32" s="1278"/>
      <c r="B32" s="1278"/>
      <c r="C32" s="1278">
        <v>1</v>
      </c>
      <c r="D32" s="1185"/>
      <c r="F32" s="1117" t="str">
        <f>"4."&amp;mergeValue(A32) &amp;"."&amp;mergeValue(B32)&amp;"."&amp;mergeValue(C32)</f>
        <v>4.3.1.1</v>
      </c>
      <c r="G32" s="1121" t="s">
        <v>475</v>
      </c>
      <c r="H32" s="1188" t="str">
        <f>IF(Территории!H13="","","" &amp; Территории!H13 &amp; "")</f>
        <v>город Апатиты</v>
      </c>
      <c r="I32" s="1091" t="s">
        <v>478</v>
      </c>
      <c r="J32" s="1116"/>
      <c r="K32" s="1095"/>
      <c r="L32" s="1095"/>
      <c r="M32" s="1095"/>
      <c r="N32" s="1095"/>
      <c r="O32" s="1095"/>
      <c r="P32" s="1095"/>
      <c r="Q32" s="1095"/>
      <c r="R32" s="1095"/>
      <c r="S32" s="1095"/>
      <c r="T32" s="1095"/>
    </row>
    <row r="33" spans="1:20" s="1090" customFormat="1" ht="56.25">
      <c r="A33" s="1278"/>
      <c r="B33" s="1278"/>
      <c r="C33" s="1278"/>
      <c r="D33" s="1185">
        <v>1</v>
      </c>
      <c r="F33" s="1117" t="str">
        <f>"4."&amp;mergeValue(A33) &amp;"."&amp;mergeValue(B33)&amp;"."&amp;mergeValue(C33)&amp;"."&amp;mergeValue(D33)</f>
        <v>4.3.1.1.1</v>
      </c>
      <c r="G33" s="1129" t="s">
        <v>476</v>
      </c>
      <c r="H33" s="1188" t="str">
        <f>IF(Территории!R14="","","" &amp; Территории!R14 &amp; "")</f>
        <v>город Апатиты (47519000)</v>
      </c>
      <c r="I33" s="1186" t="s">
        <v>566</v>
      </c>
      <c r="J33" s="1116"/>
      <c r="K33" s="1095"/>
      <c r="L33" s="1095"/>
      <c r="M33" s="1095"/>
      <c r="N33" s="1095"/>
      <c r="O33" s="1095"/>
      <c r="P33" s="1095"/>
      <c r="Q33" s="1095"/>
      <c r="R33" s="1095"/>
      <c r="S33" s="1095"/>
      <c r="T33" s="1095"/>
    </row>
    <row r="34" spans="1:20" s="1090" customFormat="1" ht="45">
      <c r="A34" s="1278">
        <v>4</v>
      </c>
      <c r="B34" s="1095"/>
      <c r="C34" s="1095"/>
      <c r="D34" s="1095"/>
      <c r="F34" s="1117" t="str">
        <f>"2." &amp;mergeValue(A34)</f>
        <v>2.4</v>
      </c>
      <c r="G34" s="1126" t="s">
        <v>472</v>
      </c>
      <c r="H34" s="1188" t="str">
        <f>IF('Перечень тарифов'!R35="","наименование отсутствует","" &amp; 'Перечень тарифов'!R35 &amp; "")</f>
        <v>наименование отсутствует</v>
      </c>
      <c r="I34" s="1091" t="s">
        <v>565</v>
      </c>
      <c r="J34" s="1116"/>
      <c r="K34" s="1095"/>
      <c r="L34" s="1095"/>
      <c r="M34" s="1095"/>
      <c r="N34" s="1095"/>
      <c r="O34" s="1095"/>
      <c r="P34" s="1095"/>
      <c r="Q34" s="1095"/>
      <c r="R34" s="1095"/>
      <c r="S34" s="1095"/>
      <c r="T34" s="1095"/>
    </row>
    <row r="35" spans="1:20" s="1090" customFormat="1" ht="45">
      <c r="A35" s="1278"/>
      <c r="B35" s="1095"/>
      <c r="C35" s="1095"/>
      <c r="D35" s="1095"/>
      <c r="F35" s="1117" t="str">
        <f>"3." &amp;mergeValue(A35)</f>
        <v>3.4</v>
      </c>
      <c r="G35" s="1126" t="s">
        <v>473</v>
      </c>
      <c r="H35" s="1188"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35" s="1091" t="s">
        <v>563</v>
      </c>
      <c r="J35" s="1116"/>
      <c r="K35" s="1095"/>
      <c r="L35" s="1095"/>
      <c r="M35" s="1095"/>
      <c r="N35" s="1095"/>
      <c r="O35" s="1095"/>
      <c r="P35" s="1095"/>
      <c r="Q35" s="1095"/>
      <c r="R35" s="1095"/>
      <c r="S35" s="1095"/>
      <c r="T35" s="1095"/>
    </row>
    <row r="36" spans="1:20" s="1090" customFormat="1" ht="22.5">
      <c r="A36" s="1278"/>
      <c r="B36" s="1095"/>
      <c r="C36" s="1095"/>
      <c r="D36" s="1095"/>
      <c r="F36" s="1117" t="str">
        <f>"4."&amp;mergeValue(A36)</f>
        <v>4.4</v>
      </c>
      <c r="G36" s="1126" t="s">
        <v>474</v>
      </c>
      <c r="H36" s="1192" t="s">
        <v>448</v>
      </c>
      <c r="I36" s="1091"/>
      <c r="J36" s="1116"/>
      <c r="K36" s="1095"/>
      <c r="L36" s="1095"/>
      <c r="M36" s="1095"/>
      <c r="N36" s="1095"/>
      <c r="O36" s="1095"/>
      <c r="P36" s="1095"/>
      <c r="Q36" s="1095"/>
      <c r="R36" s="1095"/>
      <c r="S36" s="1095"/>
      <c r="T36" s="1095"/>
    </row>
    <row r="37" spans="1:20" s="1090" customFormat="1" ht="18.75">
      <c r="A37" s="1278"/>
      <c r="B37" s="1278">
        <v>1</v>
      </c>
      <c r="C37" s="1185"/>
      <c r="D37" s="1185"/>
      <c r="F37" s="1117" t="str">
        <f>"4."&amp;mergeValue(A37) &amp;"."&amp;mergeValue(B37)</f>
        <v>4.4.1</v>
      </c>
      <c r="G37" s="1112" t="s">
        <v>567</v>
      </c>
      <c r="H37" s="1188" t="str">
        <f>IF(region_name="","",region_name)</f>
        <v>Мурманская область</v>
      </c>
      <c r="I37" s="1091" t="s">
        <v>477</v>
      </c>
      <c r="J37" s="1116"/>
      <c r="K37" s="1095"/>
      <c r="L37" s="1095"/>
      <c r="M37" s="1095"/>
      <c r="N37" s="1095"/>
      <c r="O37" s="1095"/>
      <c r="P37" s="1095"/>
      <c r="Q37" s="1095"/>
      <c r="R37" s="1095"/>
      <c r="S37" s="1095"/>
      <c r="T37" s="1095"/>
    </row>
    <row r="38" spans="1:20" s="1090" customFormat="1" ht="22.5">
      <c r="A38" s="1278"/>
      <c r="B38" s="1278"/>
      <c r="C38" s="1278">
        <v>1</v>
      </c>
      <c r="D38" s="1185"/>
      <c r="F38" s="1117" t="str">
        <f>"4."&amp;mergeValue(A38) &amp;"."&amp;mergeValue(B38)&amp;"."&amp;mergeValue(C38)</f>
        <v>4.4.1.1</v>
      </c>
      <c r="G38" s="1121" t="s">
        <v>475</v>
      </c>
      <c r="H38" s="1188" t="str">
        <f>IF(Территории!H13="","","" &amp; Территории!H13 &amp; "")</f>
        <v>город Апатиты</v>
      </c>
      <c r="I38" s="1091" t="s">
        <v>478</v>
      </c>
      <c r="J38" s="1116"/>
      <c r="K38" s="1095"/>
      <c r="L38" s="1095"/>
      <c r="M38" s="1095"/>
      <c r="N38" s="1095"/>
      <c r="O38" s="1095"/>
      <c r="P38" s="1095"/>
      <c r="Q38" s="1095"/>
      <c r="R38" s="1095"/>
      <c r="S38" s="1095"/>
      <c r="T38" s="1095"/>
    </row>
    <row r="39" spans="1:20" s="1090" customFormat="1" ht="56.25">
      <c r="A39" s="1278"/>
      <c r="B39" s="1278"/>
      <c r="C39" s="1278"/>
      <c r="D39" s="1185">
        <v>1</v>
      </c>
      <c r="F39" s="1117" t="str">
        <f>"4."&amp;mergeValue(A39) &amp;"."&amp;mergeValue(B39)&amp;"."&amp;mergeValue(C39)&amp;"."&amp;mergeValue(D39)</f>
        <v>4.4.1.1.1</v>
      </c>
      <c r="G39" s="1129" t="s">
        <v>476</v>
      </c>
      <c r="H39" s="1188" t="str">
        <f>IF(Территории!R14="","","" &amp; Территории!R14 &amp; "")</f>
        <v>город Апатиты (47519000)</v>
      </c>
      <c r="I39" s="1186" t="s">
        <v>566</v>
      </c>
      <c r="J39" s="1116"/>
      <c r="K39" s="1095"/>
      <c r="L39" s="1095"/>
      <c r="M39" s="1095"/>
      <c r="N39" s="1095"/>
      <c r="O39" s="1095"/>
      <c r="P39" s="1095"/>
      <c r="Q39" s="1095"/>
      <c r="R39" s="1095"/>
      <c r="S39" s="1095"/>
      <c r="T39" s="1095"/>
    </row>
    <row r="40" spans="1:20" s="1090" customFormat="1" ht="45">
      <c r="A40" s="1278">
        <v>5</v>
      </c>
      <c r="B40" s="1095"/>
      <c r="C40" s="1095"/>
      <c r="D40" s="1095"/>
      <c r="F40" s="1117" t="str">
        <f>"2." &amp;mergeValue(A40)</f>
        <v>2.5</v>
      </c>
      <c r="G40" s="1126" t="s">
        <v>472</v>
      </c>
      <c r="H40" s="1188" t="str">
        <f>IF('Перечень тарифов'!R39="","наименование отсутствует","" &amp; 'Перечень тарифов'!R39 &amp; "")</f>
        <v>наименование отсутствует</v>
      </c>
      <c r="I40" s="1091" t="s">
        <v>565</v>
      </c>
      <c r="J40" s="1116"/>
      <c r="K40" s="1095"/>
      <c r="L40" s="1095"/>
      <c r="M40" s="1095"/>
      <c r="N40" s="1095"/>
      <c r="O40" s="1095"/>
      <c r="P40" s="1095"/>
      <c r="Q40" s="1095"/>
      <c r="R40" s="1095"/>
      <c r="S40" s="1095"/>
      <c r="T40" s="1095"/>
    </row>
    <row r="41" spans="1:20" s="1090" customFormat="1" ht="45">
      <c r="A41" s="1278"/>
      <c r="B41" s="1095"/>
      <c r="C41" s="1095"/>
      <c r="D41" s="1095"/>
      <c r="F41" s="1117" t="str">
        <f>"3." &amp;mergeValue(A41)</f>
        <v>3.5</v>
      </c>
      <c r="G41" s="1126" t="s">
        <v>473</v>
      </c>
      <c r="H41" s="1188"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1091" t="s">
        <v>563</v>
      </c>
      <c r="J41" s="1116"/>
      <c r="K41" s="1095"/>
      <c r="L41" s="1095"/>
      <c r="M41" s="1095"/>
      <c r="N41" s="1095"/>
      <c r="O41" s="1095"/>
      <c r="P41" s="1095"/>
      <c r="Q41" s="1095"/>
      <c r="R41" s="1095"/>
      <c r="S41" s="1095"/>
      <c r="T41" s="1095"/>
    </row>
    <row r="42" spans="1:20" s="1090" customFormat="1" ht="22.5">
      <c r="A42" s="1278"/>
      <c r="B42" s="1095"/>
      <c r="C42" s="1095"/>
      <c r="D42" s="1095"/>
      <c r="F42" s="1117" t="str">
        <f>"4."&amp;mergeValue(A42)</f>
        <v>4.5</v>
      </c>
      <c r="G42" s="1126" t="s">
        <v>474</v>
      </c>
      <c r="H42" s="1192" t="s">
        <v>448</v>
      </c>
      <c r="I42" s="1091"/>
      <c r="J42" s="1116"/>
      <c r="K42" s="1095"/>
      <c r="L42" s="1095"/>
      <c r="M42" s="1095"/>
      <c r="N42" s="1095"/>
      <c r="O42" s="1095"/>
      <c r="P42" s="1095"/>
      <c r="Q42" s="1095"/>
      <c r="R42" s="1095"/>
      <c r="S42" s="1095"/>
      <c r="T42" s="1095"/>
    </row>
    <row r="43" spans="1:20" s="1090" customFormat="1" ht="18.75">
      <c r="A43" s="1278"/>
      <c r="B43" s="1278">
        <v>1</v>
      </c>
      <c r="C43" s="1185"/>
      <c r="D43" s="1185"/>
      <c r="F43" s="1117" t="str">
        <f>"4."&amp;mergeValue(A43) &amp;"."&amp;mergeValue(B43)</f>
        <v>4.5.1</v>
      </c>
      <c r="G43" s="1112" t="s">
        <v>567</v>
      </c>
      <c r="H43" s="1188" t="str">
        <f>IF(region_name="","",region_name)</f>
        <v>Мурманская область</v>
      </c>
      <c r="I43" s="1091" t="s">
        <v>477</v>
      </c>
      <c r="J43" s="1116"/>
      <c r="K43" s="1095"/>
      <c r="L43" s="1095"/>
      <c r="M43" s="1095"/>
      <c r="N43" s="1095"/>
      <c r="O43" s="1095"/>
      <c r="P43" s="1095"/>
      <c r="Q43" s="1095"/>
      <c r="R43" s="1095"/>
      <c r="S43" s="1095"/>
      <c r="T43" s="1095"/>
    </row>
    <row r="44" spans="1:20" s="1090" customFormat="1" ht="22.5">
      <c r="A44" s="1278"/>
      <c r="B44" s="1278"/>
      <c r="C44" s="1278">
        <v>1</v>
      </c>
      <c r="D44" s="1185"/>
      <c r="F44" s="1117" t="str">
        <f>"4."&amp;mergeValue(A44) &amp;"."&amp;mergeValue(B44)&amp;"."&amp;mergeValue(C44)</f>
        <v>4.5.1.1</v>
      </c>
      <c r="G44" s="1121" t="s">
        <v>475</v>
      </c>
      <c r="H44" s="1188" t="str">
        <f>IF(Территории!H13="","","" &amp; Территории!H13 &amp; "")</f>
        <v>город Апатиты</v>
      </c>
      <c r="I44" s="1091" t="s">
        <v>478</v>
      </c>
      <c r="J44" s="1116"/>
      <c r="K44" s="1095"/>
      <c r="L44" s="1095"/>
      <c r="M44" s="1095"/>
      <c r="N44" s="1095"/>
      <c r="O44" s="1095"/>
      <c r="P44" s="1095"/>
      <c r="Q44" s="1095"/>
      <c r="R44" s="1095"/>
      <c r="S44" s="1095"/>
      <c r="T44" s="1095"/>
    </row>
    <row r="45" spans="1:20" s="1090" customFormat="1" ht="56.25">
      <c r="A45" s="1278"/>
      <c r="B45" s="1278"/>
      <c r="C45" s="1278"/>
      <c r="D45" s="1185">
        <v>1</v>
      </c>
      <c r="F45" s="1117" t="str">
        <f>"4."&amp;mergeValue(A45) &amp;"."&amp;mergeValue(B45)&amp;"."&amp;mergeValue(C45)&amp;"."&amp;mergeValue(D45)</f>
        <v>4.5.1.1.1</v>
      </c>
      <c r="G45" s="1129" t="s">
        <v>476</v>
      </c>
      <c r="H45" s="1188" t="str">
        <f>IF(Территории!R14="","","" &amp; Территории!R14 &amp; "")</f>
        <v>город Апатиты (47519000)</v>
      </c>
      <c r="I45" s="1186" t="s">
        <v>566</v>
      </c>
      <c r="J45" s="1116"/>
      <c r="K45" s="1095"/>
      <c r="L45" s="1095"/>
      <c r="M45" s="1095"/>
      <c r="N45" s="1095"/>
      <c r="O45" s="1095"/>
      <c r="P45" s="1095"/>
      <c r="Q45" s="1095"/>
      <c r="R45" s="1095"/>
      <c r="S45" s="1095"/>
      <c r="T45" s="1095"/>
    </row>
    <row r="46" spans="1:20" s="1090" customFormat="1" ht="22.5">
      <c r="A46" s="1278"/>
      <c r="B46" s="1095">
        <v>2</v>
      </c>
      <c r="C46" s="1095"/>
      <c r="D46" s="1095"/>
      <c r="F46" s="1117" t="str">
        <f>"4."&amp;mergeValue(A46)</f>
        <v>4.5</v>
      </c>
      <c r="G46" s="1126" t="s">
        <v>474</v>
      </c>
      <c r="H46" s="1192" t="s">
        <v>448</v>
      </c>
      <c r="I46" s="1091"/>
      <c r="J46" s="1116"/>
      <c r="K46" s="1095"/>
      <c r="L46" s="1095"/>
      <c r="M46" s="1095"/>
      <c r="N46" s="1095"/>
      <c r="O46" s="1095"/>
      <c r="P46" s="1095"/>
      <c r="Q46" s="1095"/>
      <c r="R46" s="1095"/>
      <c r="S46" s="1095"/>
      <c r="T46" s="1095"/>
    </row>
    <row r="47" spans="1:20" s="1090" customFormat="1" ht="18.75">
      <c r="A47" s="1278"/>
      <c r="B47" s="1278">
        <v>2</v>
      </c>
      <c r="C47" s="1185"/>
      <c r="D47" s="1185"/>
      <c r="F47" s="1117" t="str">
        <f>"4."&amp;mergeValue(A47) &amp;"."&amp;mergeValue(B47)</f>
        <v>4.5.2</v>
      </c>
      <c r="G47" s="1112" t="s">
        <v>567</v>
      </c>
      <c r="H47" s="1188" t="str">
        <f>IF(region_name="","",region_name)</f>
        <v>Мурманская область</v>
      </c>
      <c r="I47" s="1091" t="s">
        <v>477</v>
      </c>
      <c r="J47" s="1116"/>
      <c r="K47" s="1095"/>
      <c r="L47" s="1095"/>
      <c r="M47" s="1095"/>
      <c r="N47" s="1095"/>
      <c r="O47" s="1095"/>
      <c r="P47" s="1095"/>
      <c r="Q47" s="1095"/>
      <c r="R47" s="1095"/>
      <c r="S47" s="1095"/>
      <c r="T47" s="1095"/>
    </row>
    <row r="48" spans="1:20" s="1090" customFormat="1" ht="22.5">
      <c r="A48" s="1278"/>
      <c r="B48" s="1278"/>
      <c r="C48" s="1278">
        <v>1</v>
      </c>
      <c r="D48" s="1185"/>
      <c r="F48" s="1117" t="str">
        <f>"4."&amp;mergeValue(A48) &amp;"."&amp;mergeValue(B48)&amp;"."&amp;mergeValue(C48)</f>
        <v>4.5.2.1</v>
      </c>
      <c r="G48" s="1121" t="s">
        <v>475</v>
      </c>
      <c r="H48" s="1188" t="str">
        <f>IF(Территории!H16="","","" &amp; Территории!H16 &amp; "")</f>
        <v>город Кировск</v>
      </c>
      <c r="I48" s="1091" t="s">
        <v>478</v>
      </c>
      <c r="J48" s="1116"/>
      <c r="K48" s="1095"/>
      <c r="L48" s="1095"/>
      <c r="M48" s="1095"/>
      <c r="N48" s="1095"/>
      <c r="O48" s="1095"/>
      <c r="P48" s="1095"/>
      <c r="Q48" s="1095"/>
      <c r="R48" s="1095"/>
      <c r="S48" s="1095"/>
      <c r="T48" s="1095"/>
    </row>
    <row r="49" spans="1:20" s="1090" customFormat="1" ht="56.25">
      <c r="A49" s="1278"/>
      <c r="B49" s="1278"/>
      <c r="C49" s="1278"/>
      <c r="D49" s="1185">
        <v>1</v>
      </c>
      <c r="F49" s="1117" t="str">
        <f>"4."&amp;mergeValue(A49) &amp;"."&amp;mergeValue(B49)&amp;"."&amp;mergeValue(C49)&amp;"."&amp;mergeValue(D49)</f>
        <v>4.5.2.1.1</v>
      </c>
      <c r="G49" s="1129" t="s">
        <v>476</v>
      </c>
      <c r="H49" s="1188" t="str">
        <f>IF(Территории!R17="","","" &amp; Территории!R17 &amp; "")</f>
        <v>город Кировск (47522000)</v>
      </c>
      <c r="I49" s="1186" t="s">
        <v>566</v>
      </c>
      <c r="J49" s="1116"/>
      <c r="K49" s="1095"/>
      <c r="L49" s="1095"/>
      <c r="M49" s="1095"/>
      <c r="N49" s="1095"/>
      <c r="O49" s="1095"/>
      <c r="P49" s="1095"/>
      <c r="Q49" s="1095"/>
      <c r="R49" s="1095"/>
      <c r="S49" s="1095"/>
      <c r="T49" s="1095"/>
    </row>
    <row r="50" spans="1:20" s="1090" customFormat="1" ht="45">
      <c r="A50" s="1278">
        <v>6</v>
      </c>
      <c r="B50" s="1095"/>
      <c r="C50" s="1095"/>
      <c r="D50" s="1095"/>
      <c r="F50" s="1117" t="str">
        <f>"2." &amp;mergeValue(A50)</f>
        <v>2.6</v>
      </c>
      <c r="G50" s="1126" t="s">
        <v>472</v>
      </c>
      <c r="H50" s="1188" t="str">
        <f>IF('Перечень тарифов'!R44="","наименование отсутствует","" &amp; 'Перечень тарифов'!R44 &amp; "")</f>
        <v>наименование отсутствует</v>
      </c>
      <c r="I50" s="1091" t="s">
        <v>565</v>
      </c>
      <c r="J50" s="1116"/>
      <c r="K50" s="1095"/>
      <c r="L50" s="1095"/>
      <c r="M50" s="1095"/>
      <c r="N50" s="1095"/>
      <c r="O50" s="1095"/>
      <c r="P50" s="1095"/>
      <c r="Q50" s="1095"/>
      <c r="R50" s="1095"/>
      <c r="S50" s="1095"/>
      <c r="T50" s="1095"/>
    </row>
    <row r="51" spans="1:20" s="1090" customFormat="1" ht="22.5">
      <c r="A51" s="1278"/>
      <c r="B51" s="1095"/>
      <c r="C51" s="1095"/>
      <c r="D51" s="1095"/>
      <c r="F51" s="1117" t="str">
        <f>"3." &amp;mergeValue(A51)</f>
        <v>3.6</v>
      </c>
      <c r="G51" s="1126" t="s">
        <v>473</v>
      </c>
      <c r="H51" s="1188" t="str">
        <f>IF('Перечень тарифов'!F44="","наименование отсутствует","" &amp; 'Перечень тарифов'!F44 &amp; "")</f>
        <v>Поддержание резервной тепловой мощности при отсутствии потребления тепловой энергии</v>
      </c>
      <c r="I51" s="1091" t="s">
        <v>563</v>
      </c>
      <c r="J51" s="1116"/>
      <c r="K51" s="1095"/>
      <c r="L51" s="1095"/>
      <c r="M51" s="1095"/>
      <c r="N51" s="1095"/>
      <c r="O51" s="1095"/>
      <c r="P51" s="1095"/>
      <c r="Q51" s="1095"/>
      <c r="R51" s="1095"/>
      <c r="S51" s="1095"/>
      <c r="T51" s="1095"/>
    </row>
    <row r="52" spans="1:20" s="1090" customFormat="1" ht="22.5">
      <c r="A52" s="1278"/>
      <c r="B52" s="1095"/>
      <c r="C52" s="1095"/>
      <c r="D52" s="1095"/>
      <c r="F52" s="1117" t="str">
        <f>"4."&amp;mergeValue(A52)</f>
        <v>4.6</v>
      </c>
      <c r="G52" s="1126" t="s">
        <v>474</v>
      </c>
      <c r="H52" s="1192" t="s">
        <v>448</v>
      </c>
      <c r="I52" s="1091"/>
      <c r="J52" s="1116"/>
      <c r="K52" s="1095"/>
      <c r="L52" s="1095"/>
      <c r="M52" s="1095"/>
      <c r="N52" s="1095"/>
      <c r="O52" s="1095"/>
      <c r="P52" s="1095"/>
      <c r="Q52" s="1095"/>
      <c r="R52" s="1095"/>
      <c r="S52" s="1095"/>
      <c r="T52" s="1095"/>
    </row>
    <row r="53" spans="1:20" s="1090" customFormat="1" ht="18.75">
      <c r="A53" s="1278"/>
      <c r="B53" s="1278">
        <v>1</v>
      </c>
      <c r="C53" s="1185"/>
      <c r="D53" s="1185"/>
      <c r="F53" s="1117" t="str">
        <f>"4."&amp;mergeValue(A53) &amp;"."&amp;mergeValue(B53)</f>
        <v>4.6.1</v>
      </c>
      <c r="G53" s="1112" t="s">
        <v>567</v>
      </c>
      <c r="H53" s="1188" t="str">
        <f>IF(region_name="","",region_name)</f>
        <v>Мурманская область</v>
      </c>
      <c r="I53" s="1091" t="s">
        <v>477</v>
      </c>
      <c r="J53" s="1116"/>
      <c r="K53" s="1095"/>
      <c r="L53" s="1095"/>
      <c r="M53" s="1095"/>
      <c r="N53" s="1095"/>
      <c r="O53" s="1095"/>
      <c r="P53" s="1095"/>
      <c r="Q53" s="1095"/>
      <c r="R53" s="1095"/>
      <c r="S53" s="1095"/>
      <c r="T53" s="1095"/>
    </row>
    <row r="54" spans="1:20" s="1090" customFormat="1" ht="22.5">
      <c r="A54" s="1278"/>
      <c r="B54" s="1278"/>
      <c r="C54" s="1278">
        <v>1</v>
      </c>
      <c r="D54" s="1185"/>
      <c r="F54" s="1117" t="str">
        <f>"4."&amp;mergeValue(A54) &amp;"."&amp;mergeValue(B54)&amp;"."&amp;mergeValue(C54)</f>
        <v>4.6.1.1</v>
      </c>
      <c r="G54" s="1121" t="s">
        <v>475</v>
      </c>
      <c r="H54" s="1188" t="str">
        <f>IF(Территории!H13="","","" &amp; Территории!H13 &amp; "")</f>
        <v>город Апатиты</v>
      </c>
      <c r="I54" s="1091" t="s">
        <v>478</v>
      </c>
      <c r="J54" s="1116"/>
      <c r="K54" s="1095"/>
      <c r="L54" s="1095"/>
      <c r="M54" s="1095"/>
      <c r="N54" s="1095"/>
      <c r="O54" s="1095"/>
      <c r="P54" s="1095"/>
      <c r="Q54" s="1095"/>
      <c r="R54" s="1095"/>
      <c r="S54" s="1095"/>
      <c r="T54" s="1095"/>
    </row>
    <row r="55" spans="1:20" s="1090" customFormat="1" ht="56.25">
      <c r="A55" s="1278"/>
      <c r="B55" s="1278"/>
      <c r="C55" s="1278"/>
      <c r="D55" s="1185">
        <v>1</v>
      </c>
      <c r="F55" s="1117" t="str">
        <f>"4."&amp;mergeValue(A55) &amp;"."&amp;mergeValue(B55)&amp;"."&amp;mergeValue(C55)&amp;"."&amp;mergeValue(D55)</f>
        <v>4.6.1.1.1</v>
      </c>
      <c r="G55" s="1129" t="s">
        <v>476</v>
      </c>
      <c r="H55" s="1188" t="str">
        <f>IF(Территории!R14="","","" &amp; Территории!R14 &amp; "")</f>
        <v>город Апатиты (47519000)</v>
      </c>
      <c r="I55" s="1186" t="s">
        <v>566</v>
      </c>
      <c r="J55" s="1116"/>
      <c r="K55" s="1095"/>
      <c r="L55" s="1095"/>
      <c r="M55" s="1095"/>
      <c r="N55" s="1095"/>
      <c r="O55" s="1095"/>
      <c r="P55" s="1095"/>
      <c r="Q55" s="1095"/>
      <c r="R55" s="1095"/>
      <c r="S55" s="1095"/>
      <c r="T55" s="1095"/>
    </row>
    <row r="56" spans="1:20" s="1090" customFormat="1" ht="22.5">
      <c r="A56" s="1278"/>
      <c r="B56" s="1095">
        <v>2</v>
      </c>
      <c r="C56" s="1095"/>
      <c r="D56" s="1095"/>
      <c r="F56" s="1117" t="str">
        <f>"4."&amp;mergeValue(A56)</f>
        <v>4.6</v>
      </c>
      <c r="G56" s="1126" t="s">
        <v>474</v>
      </c>
      <c r="H56" s="1192" t="s">
        <v>448</v>
      </c>
      <c r="I56" s="1091"/>
      <c r="J56" s="1116"/>
      <c r="K56" s="1095"/>
      <c r="L56" s="1095"/>
      <c r="M56" s="1095"/>
      <c r="N56" s="1095"/>
      <c r="O56" s="1095"/>
      <c r="P56" s="1095"/>
      <c r="Q56" s="1095"/>
      <c r="R56" s="1095"/>
      <c r="S56" s="1095"/>
      <c r="T56" s="1095"/>
    </row>
    <row r="57" spans="1:20" s="1090" customFormat="1" ht="18.75">
      <c r="A57" s="1278"/>
      <c r="B57" s="1278">
        <v>2</v>
      </c>
      <c r="C57" s="1185"/>
      <c r="D57" s="1185"/>
      <c r="F57" s="1117" t="str">
        <f>"4."&amp;mergeValue(A57) &amp;"."&amp;mergeValue(B57)</f>
        <v>4.6.2</v>
      </c>
      <c r="G57" s="1112" t="s">
        <v>567</v>
      </c>
      <c r="H57" s="1188" t="str">
        <f>IF(region_name="","",region_name)</f>
        <v>Мурманская область</v>
      </c>
      <c r="I57" s="1091" t="s">
        <v>477</v>
      </c>
      <c r="J57" s="1116"/>
      <c r="K57" s="1095"/>
      <c r="L57" s="1095"/>
      <c r="M57" s="1095"/>
      <c r="N57" s="1095"/>
      <c r="O57" s="1095"/>
      <c r="P57" s="1095"/>
      <c r="Q57" s="1095"/>
      <c r="R57" s="1095"/>
      <c r="S57" s="1095"/>
      <c r="T57" s="1095"/>
    </row>
    <row r="58" spans="1:20" s="1090" customFormat="1" ht="22.5">
      <c r="A58" s="1278"/>
      <c r="B58" s="1278"/>
      <c r="C58" s="1278">
        <v>1</v>
      </c>
      <c r="D58" s="1185"/>
      <c r="F58" s="1117" t="str">
        <f>"4."&amp;mergeValue(A58) &amp;"."&amp;mergeValue(B58)&amp;"."&amp;mergeValue(C58)</f>
        <v>4.6.2.1</v>
      </c>
      <c r="G58" s="1121" t="s">
        <v>475</v>
      </c>
      <c r="H58" s="1188" t="str">
        <f>IF(Территории!H16="","","" &amp; Территории!H16 &amp; "")</f>
        <v>город Кировск</v>
      </c>
      <c r="I58" s="1091" t="s">
        <v>478</v>
      </c>
      <c r="J58" s="1116"/>
      <c r="K58" s="1095"/>
      <c r="L58" s="1095"/>
      <c r="M58" s="1095"/>
      <c r="N58" s="1095"/>
      <c r="O58" s="1095"/>
      <c r="P58" s="1095"/>
      <c r="Q58" s="1095"/>
      <c r="R58" s="1095"/>
      <c r="S58" s="1095"/>
      <c r="T58" s="1095"/>
    </row>
    <row r="59" spans="1:20" s="1090" customFormat="1" ht="56.25">
      <c r="A59" s="1278"/>
      <c r="B59" s="1278"/>
      <c r="C59" s="1278"/>
      <c r="D59" s="1185">
        <v>1</v>
      </c>
      <c r="F59" s="1117" t="str">
        <f>"4."&amp;mergeValue(A59) &amp;"."&amp;mergeValue(B59)&amp;"."&amp;mergeValue(C59)&amp;"."&amp;mergeValue(D59)</f>
        <v>4.6.2.1.1</v>
      </c>
      <c r="G59" s="1129" t="s">
        <v>476</v>
      </c>
      <c r="H59" s="1188" t="str">
        <f>IF(Территории!R17="","","" &amp; Территории!R17 &amp; "")</f>
        <v>город Кировск (47522000)</v>
      </c>
      <c r="I59" s="1186" t="s">
        <v>566</v>
      </c>
      <c r="J59" s="1116"/>
      <c r="K59" s="1095"/>
      <c r="L59" s="1095"/>
      <c r="M59" s="1095"/>
      <c r="N59" s="1095"/>
      <c r="O59" s="1095"/>
      <c r="P59" s="1095"/>
      <c r="Q59" s="1095"/>
      <c r="R59" s="1095"/>
      <c r="S59" s="1095"/>
      <c r="T59" s="1095"/>
    </row>
    <row r="60" spans="1:20" s="1090" customFormat="1" ht="45">
      <c r="A60" s="1278">
        <v>7</v>
      </c>
      <c r="B60" s="1095"/>
      <c r="C60" s="1095"/>
      <c r="D60" s="1095"/>
      <c r="F60" s="1117" t="str">
        <f>"2." &amp;mergeValue(A60)</f>
        <v>2.7</v>
      </c>
      <c r="G60" s="1126" t="s">
        <v>472</v>
      </c>
      <c r="H60" s="1188" t="str">
        <f>IF('Перечень тарифов'!R49="","наименование отсутствует","" &amp; 'Перечень тарифов'!R49 &amp; "")</f>
        <v>наименование отсутствует</v>
      </c>
      <c r="I60" s="1091" t="s">
        <v>565</v>
      </c>
      <c r="J60" s="1116"/>
      <c r="K60" s="1095"/>
      <c r="L60" s="1095"/>
      <c r="M60" s="1095"/>
      <c r="N60" s="1095"/>
      <c r="O60" s="1095"/>
      <c r="P60" s="1095"/>
      <c r="Q60" s="1095"/>
      <c r="R60" s="1095"/>
      <c r="S60" s="1095"/>
      <c r="T60" s="1095"/>
    </row>
    <row r="61" spans="1:20" s="1090" customFormat="1" ht="45">
      <c r="A61" s="1278"/>
      <c r="B61" s="1095"/>
      <c r="C61" s="1095"/>
      <c r="D61" s="1095"/>
      <c r="F61" s="1117" t="str">
        <f>"3." &amp;mergeValue(A61)</f>
        <v>3.7</v>
      </c>
      <c r="G61" s="1126" t="s">
        <v>473</v>
      </c>
      <c r="H61" s="1188" t="str">
        <f>IF('Перечень тарифов'!F49="","наименование отсутствует","" &amp; 'Перечень тарифов'!F49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61" s="1091" t="s">
        <v>563</v>
      </c>
      <c r="J61" s="1116"/>
      <c r="K61" s="1095"/>
      <c r="L61" s="1095"/>
      <c r="M61" s="1095"/>
      <c r="N61" s="1095"/>
      <c r="O61" s="1095"/>
      <c r="P61" s="1095"/>
      <c r="Q61" s="1095"/>
      <c r="R61" s="1095"/>
      <c r="S61" s="1095"/>
      <c r="T61" s="1095"/>
    </row>
    <row r="62" spans="1:20" s="1090" customFormat="1" ht="22.5">
      <c r="A62" s="1278"/>
      <c r="B62" s="1095"/>
      <c r="C62" s="1095"/>
      <c r="D62" s="1095"/>
      <c r="F62" s="1117" t="str">
        <f>"4."&amp;mergeValue(A62)</f>
        <v>4.7</v>
      </c>
      <c r="G62" s="1126" t="s">
        <v>474</v>
      </c>
      <c r="H62" s="1192" t="s">
        <v>448</v>
      </c>
      <c r="I62" s="1091"/>
      <c r="J62" s="1116"/>
      <c r="K62" s="1095"/>
      <c r="L62" s="1095"/>
      <c r="M62" s="1095"/>
      <c r="N62" s="1095"/>
      <c r="O62" s="1095"/>
      <c r="P62" s="1095"/>
      <c r="Q62" s="1095"/>
      <c r="R62" s="1095"/>
      <c r="S62" s="1095"/>
      <c r="T62" s="1095"/>
    </row>
    <row r="63" spans="1:20" s="1090" customFormat="1" ht="18.75">
      <c r="A63" s="1278"/>
      <c r="B63" s="1278">
        <v>1</v>
      </c>
      <c r="C63" s="1185"/>
      <c r="D63" s="1185"/>
      <c r="F63" s="1117" t="str">
        <f>"4."&amp;mergeValue(A63) &amp;"."&amp;mergeValue(B63)</f>
        <v>4.7.1</v>
      </c>
      <c r="G63" s="1112" t="s">
        <v>567</v>
      </c>
      <c r="H63" s="1188" t="str">
        <f>IF(region_name="","",region_name)</f>
        <v>Мурманская область</v>
      </c>
      <c r="I63" s="1091" t="s">
        <v>477</v>
      </c>
      <c r="J63" s="1116"/>
      <c r="K63" s="1095"/>
      <c r="L63" s="1095"/>
      <c r="M63" s="1095"/>
      <c r="N63" s="1095"/>
      <c r="O63" s="1095"/>
      <c r="P63" s="1095"/>
      <c r="Q63" s="1095"/>
      <c r="R63" s="1095"/>
      <c r="S63" s="1095"/>
      <c r="T63" s="1095"/>
    </row>
    <row r="64" spans="1:20" s="1090" customFormat="1" ht="22.5">
      <c r="A64" s="1278"/>
      <c r="B64" s="1278"/>
      <c r="C64" s="1278">
        <v>1</v>
      </c>
      <c r="D64" s="1185"/>
      <c r="F64" s="1117" t="str">
        <f>"4."&amp;mergeValue(A64) &amp;"."&amp;mergeValue(B64)&amp;"."&amp;mergeValue(C64)</f>
        <v>4.7.1.1</v>
      </c>
      <c r="G64" s="1121" t="s">
        <v>475</v>
      </c>
      <c r="H64" s="1188" t="str">
        <f>IF(Территории!H13="","","" &amp; Территории!H13 &amp; "")</f>
        <v>город Апатиты</v>
      </c>
      <c r="I64" s="1091" t="s">
        <v>478</v>
      </c>
      <c r="J64" s="1116"/>
      <c r="K64" s="1095"/>
      <c r="L64" s="1095"/>
      <c r="M64" s="1095"/>
      <c r="N64" s="1095"/>
      <c r="O64" s="1095"/>
      <c r="P64" s="1095"/>
      <c r="Q64" s="1095"/>
      <c r="R64" s="1095"/>
      <c r="S64" s="1095"/>
      <c r="T64" s="1095"/>
    </row>
    <row r="65" spans="1:20" s="1090" customFormat="1" ht="56.25">
      <c r="A65" s="1278"/>
      <c r="B65" s="1278"/>
      <c r="C65" s="1278"/>
      <c r="D65" s="1185">
        <v>1</v>
      </c>
      <c r="F65" s="1117" t="str">
        <f>"4."&amp;mergeValue(A65) &amp;"."&amp;mergeValue(B65)&amp;"."&amp;mergeValue(C65)&amp;"."&amp;mergeValue(D65)</f>
        <v>4.7.1.1.1</v>
      </c>
      <c r="G65" s="1129" t="s">
        <v>476</v>
      </c>
      <c r="H65" s="1188" t="str">
        <f>IF(Территории!R14="","","" &amp; Территории!R14 &amp; "")</f>
        <v>город Апатиты (47519000)</v>
      </c>
      <c r="I65" s="1186" t="s">
        <v>566</v>
      </c>
      <c r="J65" s="1116"/>
      <c r="K65" s="1095"/>
      <c r="L65" s="1095"/>
      <c r="M65" s="1095"/>
      <c r="N65" s="1095"/>
      <c r="O65" s="1095"/>
      <c r="P65" s="1095"/>
      <c r="Q65" s="1095"/>
      <c r="R65" s="1095"/>
      <c r="S65" s="1095"/>
      <c r="T65" s="1095"/>
    </row>
    <row r="66" spans="1:20" s="1090" customFormat="1" ht="22.5">
      <c r="A66" s="1278"/>
      <c r="B66" s="1095">
        <v>2</v>
      </c>
      <c r="C66" s="1095"/>
      <c r="D66" s="1095"/>
      <c r="F66" s="1117" t="str">
        <f>"4."&amp;mergeValue(A66)</f>
        <v>4.7</v>
      </c>
      <c r="G66" s="1126" t="s">
        <v>474</v>
      </c>
      <c r="H66" s="1192" t="s">
        <v>448</v>
      </c>
      <c r="I66" s="1091"/>
      <c r="J66" s="1116"/>
      <c r="K66" s="1095"/>
      <c r="L66" s="1095"/>
      <c r="M66" s="1095"/>
      <c r="N66" s="1095"/>
      <c r="O66" s="1095"/>
      <c r="P66" s="1095"/>
      <c r="Q66" s="1095"/>
      <c r="R66" s="1095"/>
      <c r="S66" s="1095"/>
      <c r="T66" s="1095"/>
    </row>
    <row r="67" spans="1:20" s="1090" customFormat="1" ht="18.75">
      <c r="A67" s="1278"/>
      <c r="B67" s="1278">
        <v>2</v>
      </c>
      <c r="C67" s="1185"/>
      <c r="D67" s="1185"/>
      <c r="F67" s="1117" t="str">
        <f>"4."&amp;mergeValue(A67) &amp;"."&amp;mergeValue(B67)</f>
        <v>4.7.2</v>
      </c>
      <c r="G67" s="1112" t="s">
        <v>567</v>
      </c>
      <c r="H67" s="1188" t="str">
        <f>IF(region_name="","",region_name)</f>
        <v>Мурманская область</v>
      </c>
      <c r="I67" s="1091" t="s">
        <v>477</v>
      </c>
      <c r="J67" s="1116"/>
      <c r="K67" s="1095"/>
      <c r="L67" s="1095"/>
      <c r="M67" s="1095"/>
      <c r="N67" s="1095"/>
      <c r="O67" s="1095"/>
      <c r="P67" s="1095"/>
      <c r="Q67" s="1095"/>
      <c r="R67" s="1095"/>
      <c r="S67" s="1095"/>
      <c r="T67" s="1095"/>
    </row>
    <row r="68" spans="1:20" s="1090" customFormat="1" ht="22.5">
      <c r="A68" s="1278"/>
      <c r="B68" s="1278"/>
      <c r="C68" s="1278">
        <v>1</v>
      </c>
      <c r="D68" s="1185"/>
      <c r="F68" s="1117" t="str">
        <f>"4."&amp;mergeValue(A68) &amp;"."&amp;mergeValue(B68)&amp;"."&amp;mergeValue(C68)</f>
        <v>4.7.2.1</v>
      </c>
      <c r="G68" s="1121" t="s">
        <v>475</v>
      </c>
      <c r="H68" s="1188" t="str">
        <f>IF(Территории!H16="","","" &amp; Территории!H16 &amp; "")</f>
        <v>город Кировск</v>
      </c>
      <c r="I68" s="1091" t="s">
        <v>478</v>
      </c>
      <c r="J68" s="1116"/>
      <c r="K68" s="1095"/>
      <c r="L68" s="1095"/>
      <c r="M68" s="1095"/>
      <c r="N68" s="1095"/>
      <c r="O68" s="1095"/>
      <c r="P68" s="1095"/>
      <c r="Q68" s="1095"/>
      <c r="R68" s="1095"/>
      <c r="S68" s="1095"/>
      <c r="T68" s="1095"/>
    </row>
    <row r="69" spans="1:20" s="1090" customFormat="1" ht="56.25">
      <c r="A69" s="1278"/>
      <c r="B69" s="1278"/>
      <c r="C69" s="1278"/>
      <c r="D69" s="1185">
        <v>1</v>
      </c>
      <c r="F69" s="1117" t="str">
        <f>"4."&amp;mergeValue(A69) &amp;"."&amp;mergeValue(B69)&amp;"."&amp;mergeValue(C69)&amp;"."&amp;mergeValue(D69)</f>
        <v>4.7.2.1.1</v>
      </c>
      <c r="G69" s="1129" t="s">
        <v>476</v>
      </c>
      <c r="H69" s="1188" t="str">
        <f>IF(Территории!R17="","","" &amp; Территории!R17 &amp; "")</f>
        <v>город Кировск (47522000)</v>
      </c>
      <c r="I69" s="1186" t="s">
        <v>566</v>
      </c>
      <c r="J69" s="1116"/>
      <c r="K69" s="1095"/>
      <c r="L69" s="1095"/>
      <c r="M69" s="1095"/>
      <c r="N69" s="1095"/>
      <c r="O69" s="1095"/>
      <c r="P69" s="1095"/>
      <c r="Q69" s="1095"/>
      <c r="R69" s="1095"/>
      <c r="S69" s="1095"/>
      <c r="T69" s="1095"/>
    </row>
    <row r="70" spans="1:20" s="1090" customFormat="1" ht="45">
      <c r="A70" s="1278">
        <v>8</v>
      </c>
      <c r="B70" s="1095"/>
      <c r="C70" s="1095"/>
      <c r="D70" s="1095"/>
      <c r="F70" s="1117" t="str">
        <f>"2." &amp;mergeValue(A70)</f>
        <v>2.8</v>
      </c>
      <c r="G70" s="1126" t="s">
        <v>472</v>
      </c>
      <c r="H70" s="1188" t="str">
        <f>IF('Перечень тарифов'!R54="","наименование отсутствует","" &amp; 'Перечень тарифов'!R54 &amp; "")</f>
        <v>наименование отсутствует</v>
      </c>
      <c r="I70" s="1091" t="s">
        <v>565</v>
      </c>
      <c r="J70" s="1116"/>
      <c r="K70" s="1095"/>
      <c r="L70" s="1095"/>
      <c r="M70" s="1095"/>
      <c r="N70" s="1095"/>
      <c r="O70" s="1095"/>
      <c r="P70" s="1095"/>
      <c r="Q70" s="1095"/>
      <c r="R70" s="1095"/>
      <c r="S70" s="1095"/>
      <c r="T70" s="1095"/>
    </row>
    <row r="71" spans="1:20" s="1090" customFormat="1" ht="45">
      <c r="A71" s="1278"/>
      <c r="B71" s="1095"/>
      <c r="C71" s="1095"/>
      <c r="D71" s="1095"/>
      <c r="F71" s="1117" t="str">
        <f>"3." &amp;mergeValue(A71)</f>
        <v>3.8</v>
      </c>
      <c r="G71" s="1126" t="s">
        <v>473</v>
      </c>
      <c r="H71" s="1188"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71" s="1091" t="s">
        <v>563</v>
      </c>
      <c r="J71" s="1116"/>
      <c r="K71" s="1095"/>
      <c r="L71" s="1095"/>
      <c r="M71" s="1095"/>
      <c r="N71" s="1095"/>
      <c r="O71" s="1095"/>
      <c r="P71" s="1095"/>
      <c r="Q71" s="1095"/>
      <c r="R71" s="1095"/>
      <c r="S71" s="1095"/>
      <c r="T71" s="1095"/>
    </row>
    <row r="72" spans="1:20" s="1090" customFormat="1" ht="22.5">
      <c r="A72" s="1278"/>
      <c r="B72" s="1095"/>
      <c r="C72" s="1095"/>
      <c r="D72" s="1095"/>
      <c r="F72" s="1117" t="str">
        <f>"4."&amp;mergeValue(A72)</f>
        <v>4.8</v>
      </c>
      <c r="G72" s="1126" t="s">
        <v>474</v>
      </c>
      <c r="H72" s="1192" t="s">
        <v>448</v>
      </c>
      <c r="I72" s="1091"/>
      <c r="J72" s="1116"/>
      <c r="K72" s="1095"/>
      <c r="L72" s="1095"/>
      <c r="M72" s="1095"/>
      <c r="N72" s="1095"/>
      <c r="O72" s="1095"/>
      <c r="P72" s="1095"/>
      <c r="Q72" s="1095"/>
      <c r="R72" s="1095"/>
      <c r="S72" s="1095"/>
      <c r="T72" s="1095"/>
    </row>
    <row r="73" spans="1:20" s="1090" customFormat="1" ht="18.75">
      <c r="A73" s="1278"/>
      <c r="B73" s="1278">
        <v>1</v>
      </c>
      <c r="C73" s="1185"/>
      <c r="D73" s="1185"/>
      <c r="F73" s="1117" t="str">
        <f>"4."&amp;mergeValue(A73) &amp;"."&amp;mergeValue(B73)</f>
        <v>4.8.1</v>
      </c>
      <c r="G73" s="1112" t="s">
        <v>567</v>
      </c>
      <c r="H73" s="1188" t="str">
        <f>IF(region_name="","",region_name)</f>
        <v>Мурманская область</v>
      </c>
      <c r="I73" s="1091" t="s">
        <v>477</v>
      </c>
      <c r="J73" s="1116"/>
      <c r="K73" s="1095"/>
      <c r="L73" s="1095"/>
      <c r="M73" s="1095"/>
      <c r="N73" s="1095"/>
      <c r="O73" s="1095"/>
      <c r="P73" s="1095"/>
      <c r="Q73" s="1095"/>
      <c r="R73" s="1095"/>
      <c r="S73" s="1095"/>
      <c r="T73" s="1095"/>
    </row>
    <row r="74" spans="1:20" s="1090" customFormat="1" ht="22.5">
      <c r="A74" s="1278"/>
      <c r="B74" s="1278"/>
      <c r="C74" s="1278">
        <v>1</v>
      </c>
      <c r="D74" s="1185"/>
      <c r="F74" s="1117" t="str">
        <f>"4."&amp;mergeValue(A74) &amp;"."&amp;mergeValue(B74)&amp;"."&amp;mergeValue(C74)</f>
        <v>4.8.1.1</v>
      </c>
      <c r="G74" s="1121" t="s">
        <v>475</v>
      </c>
      <c r="H74" s="1188" t="str">
        <f>IF(Территории!H13="","","" &amp; Территории!H13 &amp; "")</f>
        <v>город Апатиты</v>
      </c>
      <c r="I74" s="1091" t="s">
        <v>478</v>
      </c>
      <c r="J74" s="1116"/>
      <c r="K74" s="1095"/>
      <c r="L74" s="1095"/>
      <c r="M74" s="1095"/>
      <c r="N74" s="1095"/>
      <c r="O74" s="1095"/>
      <c r="P74" s="1095"/>
      <c r="Q74" s="1095"/>
      <c r="R74" s="1095"/>
      <c r="S74" s="1095"/>
      <c r="T74" s="1095"/>
    </row>
    <row r="75" spans="1:20" s="1090" customFormat="1" ht="56.25">
      <c r="A75" s="1278"/>
      <c r="B75" s="1278"/>
      <c r="C75" s="1278"/>
      <c r="D75" s="1185">
        <v>1</v>
      </c>
      <c r="F75" s="1117" t="str">
        <f>"4."&amp;mergeValue(A75) &amp;"."&amp;mergeValue(B75)&amp;"."&amp;mergeValue(C75)&amp;"."&amp;mergeValue(D75)</f>
        <v>4.8.1.1.1</v>
      </c>
      <c r="G75" s="1129" t="s">
        <v>476</v>
      </c>
      <c r="H75" s="1188" t="str">
        <f>IF(Территории!R14="","","" &amp; Территории!R14 &amp; "")</f>
        <v>город Апатиты (47519000)</v>
      </c>
      <c r="I75" s="1186" t="s">
        <v>566</v>
      </c>
      <c r="J75" s="1116"/>
      <c r="K75" s="1095"/>
      <c r="L75" s="1095"/>
      <c r="M75" s="1095"/>
      <c r="N75" s="1095"/>
      <c r="O75" s="1095"/>
      <c r="P75" s="1095"/>
      <c r="Q75" s="1095"/>
      <c r="R75" s="1095"/>
      <c r="S75" s="1095"/>
      <c r="T75" s="1095"/>
    </row>
    <row r="76" spans="1:20" s="1090" customFormat="1" ht="22.5">
      <c r="A76" s="1278"/>
      <c r="B76" s="1095">
        <v>2</v>
      </c>
      <c r="C76" s="1095"/>
      <c r="D76" s="1095"/>
      <c r="F76" s="1117" t="str">
        <f>"4."&amp;mergeValue(A76)</f>
        <v>4.8</v>
      </c>
      <c r="G76" s="1126" t="s">
        <v>474</v>
      </c>
      <c r="H76" s="1192" t="s">
        <v>448</v>
      </c>
      <c r="I76" s="1091"/>
      <c r="J76" s="1116"/>
      <c r="K76" s="1095"/>
      <c r="L76" s="1095"/>
      <c r="M76" s="1095"/>
      <c r="N76" s="1095"/>
      <c r="O76" s="1095"/>
      <c r="P76" s="1095"/>
      <c r="Q76" s="1095"/>
      <c r="R76" s="1095"/>
      <c r="S76" s="1095"/>
      <c r="T76" s="1095"/>
    </row>
    <row r="77" spans="1:20" s="1090" customFormat="1" ht="18.75">
      <c r="A77" s="1278"/>
      <c r="B77" s="1278">
        <v>2</v>
      </c>
      <c r="C77" s="1185"/>
      <c r="D77" s="1185"/>
      <c r="F77" s="1117" t="str">
        <f>"4."&amp;mergeValue(A77) &amp;"."&amp;mergeValue(B77)</f>
        <v>4.8.2</v>
      </c>
      <c r="G77" s="1112" t="s">
        <v>567</v>
      </c>
      <c r="H77" s="1188" t="str">
        <f>IF(region_name="","",region_name)</f>
        <v>Мурманская область</v>
      </c>
      <c r="I77" s="1091" t="s">
        <v>477</v>
      </c>
      <c r="J77" s="1116"/>
      <c r="K77" s="1095"/>
      <c r="L77" s="1095"/>
      <c r="M77" s="1095"/>
      <c r="N77" s="1095"/>
      <c r="O77" s="1095"/>
      <c r="P77" s="1095"/>
      <c r="Q77" s="1095"/>
      <c r="R77" s="1095"/>
      <c r="S77" s="1095"/>
      <c r="T77" s="1095"/>
    </row>
    <row r="78" spans="1:20" s="1090" customFormat="1" ht="22.5">
      <c r="A78" s="1278"/>
      <c r="B78" s="1278"/>
      <c r="C78" s="1278">
        <v>1</v>
      </c>
      <c r="D78" s="1185"/>
      <c r="F78" s="1117" t="str">
        <f>"4."&amp;mergeValue(A78) &amp;"."&amp;mergeValue(B78)&amp;"."&amp;mergeValue(C78)</f>
        <v>4.8.2.1</v>
      </c>
      <c r="G78" s="1121" t="s">
        <v>475</v>
      </c>
      <c r="H78" s="1188" t="str">
        <f>IF(Территории!H16="","","" &amp; Территории!H16 &amp; "")</f>
        <v>город Кировск</v>
      </c>
      <c r="I78" s="1091" t="s">
        <v>478</v>
      </c>
      <c r="J78" s="1116"/>
      <c r="K78" s="1095"/>
      <c r="L78" s="1095"/>
      <c r="M78" s="1095"/>
      <c r="N78" s="1095"/>
      <c r="O78" s="1095"/>
      <c r="P78" s="1095"/>
      <c r="Q78" s="1095"/>
      <c r="R78" s="1095"/>
      <c r="S78" s="1095"/>
      <c r="T78" s="1095"/>
    </row>
    <row r="79" spans="1:20" s="1090" customFormat="1" ht="56.25">
      <c r="A79" s="1278"/>
      <c r="B79" s="1278"/>
      <c r="C79" s="1278"/>
      <c r="D79" s="1185">
        <v>1</v>
      </c>
      <c r="F79" s="1117" t="str">
        <f>"4."&amp;mergeValue(A79) &amp;"."&amp;mergeValue(B79)&amp;"."&amp;mergeValue(C79)&amp;"."&amp;mergeValue(D79)</f>
        <v>4.8.2.1.1</v>
      </c>
      <c r="G79" s="1129" t="s">
        <v>476</v>
      </c>
      <c r="H79" s="1188" t="str">
        <f>IF(Территории!R17="","","" &amp; Территории!R17 &amp; "")</f>
        <v>город Кировск (47522000)</v>
      </c>
      <c r="I79" s="1186" t="s">
        <v>566</v>
      </c>
      <c r="J79" s="1116"/>
      <c r="K79" s="1095"/>
      <c r="L79" s="1095"/>
      <c r="M79" s="1095"/>
      <c r="N79" s="1095"/>
      <c r="O79" s="1095"/>
      <c r="P79" s="1095"/>
      <c r="Q79" s="1095"/>
      <c r="R79" s="1095"/>
      <c r="S79" s="1095"/>
      <c r="T79" s="1095"/>
    </row>
    <row r="80" spans="1:20" s="1090" customFormat="1" ht="45">
      <c r="A80" s="1278">
        <v>9</v>
      </c>
      <c r="B80" s="1095"/>
      <c r="C80" s="1095"/>
      <c r="D80" s="1095"/>
      <c r="F80" s="1117" t="str">
        <f>"2." &amp;mergeValue(A80)</f>
        <v>2.9</v>
      </c>
      <c r="G80" s="1126" t="s">
        <v>472</v>
      </c>
      <c r="H80" s="1188" t="str">
        <f>IF('Перечень тарифов'!R58="","наименование отсутствует","" &amp; 'Перечень тарифов'!R58 &amp; "")</f>
        <v>наименование отсутствует</v>
      </c>
      <c r="I80" s="1091" t="s">
        <v>565</v>
      </c>
      <c r="J80" s="1116"/>
      <c r="K80" s="1095"/>
      <c r="L80" s="1095"/>
      <c r="M80" s="1095"/>
      <c r="N80" s="1095"/>
      <c r="O80" s="1095"/>
      <c r="P80" s="1095"/>
      <c r="Q80" s="1095"/>
      <c r="R80" s="1095"/>
      <c r="S80" s="1095"/>
      <c r="T80" s="1095"/>
    </row>
    <row r="81" spans="1:20" s="1090" customFormat="1" ht="45">
      <c r="A81" s="1278"/>
      <c r="B81" s="1095"/>
      <c r="C81" s="1095"/>
      <c r="D81" s="1095"/>
      <c r="F81" s="1117" t="str">
        <f>"3." &amp;mergeValue(A81)</f>
        <v>3.9</v>
      </c>
      <c r="G81" s="1126" t="s">
        <v>473</v>
      </c>
      <c r="H81" s="1188"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81" s="1091" t="s">
        <v>563</v>
      </c>
      <c r="J81" s="1116"/>
      <c r="K81" s="1095"/>
      <c r="L81" s="1095"/>
      <c r="M81" s="1095"/>
      <c r="N81" s="1095"/>
      <c r="O81" s="1095"/>
      <c r="P81" s="1095"/>
      <c r="Q81" s="1095"/>
      <c r="R81" s="1095"/>
      <c r="S81" s="1095"/>
      <c r="T81" s="1095"/>
    </row>
    <row r="82" spans="1:20" s="1090" customFormat="1" ht="22.5">
      <c r="A82" s="1278"/>
      <c r="B82" s="1095"/>
      <c r="C82" s="1095"/>
      <c r="D82" s="1095"/>
      <c r="F82" s="1117" t="str">
        <f>"4."&amp;mergeValue(A82)</f>
        <v>4.9</v>
      </c>
      <c r="G82" s="1126" t="s">
        <v>474</v>
      </c>
      <c r="H82" s="1192" t="s">
        <v>448</v>
      </c>
      <c r="I82" s="1091"/>
      <c r="J82" s="1116"/>
      <c r="K82" s="1095"/>
      <c r="L82" s="1095"/>
      <c r="M82" s="1095"/>
      <c r="N82" s="1095"/>
      <c r="O82" s="1095"/>
      <c r="P82" s="1095"/>
      <c r="Q82" s="1095"/>
      <c r="R82" s="1095"/>
      <c r="S82" s="1095"/>
      <c r="T82" s="1095"/>
    </row>
    <row r="83" spans="1:20" s="1090" customFormat="1" ht="18.75">
      <c r="A83" s="1278"/>
      <c r="B83" s="1278">
        <v>1</v>
      </c>
      <c r="C83" s="1185"/>
      <c r="D83" s="1185"/>
      <c r="F83" s="1117" t="str">
        <f>"4."&amp;mergeValue(A83) &amp;"."&amp;mergeValue(B83)</f>
        <v>4.9.1</v>
      </c>
      <c r="G83" s="1112" t="s">
        <v>567</v>
      </c>
      <c r="H83" s="1188" t="str">
        <f>IF(region_name="","",region_name)</f>
        <v>Мурманская область</v>
      </c>
      <c r="I83" s="1091" t="s">
        <v>477</v>
      </c>
      <c r="J83" s="1116"/>
      <c r="K83" s="1095"/>
      <c r="L83" s="1095"/>
      <c r="M83" s="1095"/>
      <c r="N83" s="1095"/>
      <c r="O83" s="1095"/>
      <c r="P83" s="1095"/>
      <c r="Q83" s="1095"/>
      <c r="R83" s="1095"/>
      <c r="S83" s="1095"/>
      <c r="T83" s="1095"/>
    </row>
    <row r="84" spans="1:20" s="1090" customFormat="1" ht="22.5">
      <c r="A84" s="1278"/>
      <c r="B84" s="1278"/>
      <c r="C84" s="1278">
        <v>1</v>
      </c>
      <c r="D84" s="1185"/>
      <c r="F84" s="1117" t="str">
        <f>"4."&amp;mergeValue(A84) &amp;"."&amp;mergeValue(B84)&amp;"."&amp;mergeValue(C84)</f>
        <v>4.9.1.1</v>
      </c>
      <c r="G84" s="1121" t="s">
        <v>475</v>
      </c>
      <c r="H84" s="1188" t="str">
        <f>IF(Территории!H13="","","" &amp; Территории!H13 &amp; "")</f>
        <v>город Апатиты</v>
      </c>
      <c r="I84" s="1091" t="s">
        <v>478</v>
      </c>
      <c r="J84" s="1116"/>
      <c r="K84" s="1095"/>
      <c r="L84" s="1095"/>
      <c r="M84" s="1095"/>
      <c r="N84" s="1095"/>
      <c r="O84" s="1095"/>
      <c r="P84" s="1095"/>
      <c r="Q84" s="1095"/>
      <c r="R84" s="1095"/>
      <c r="S84" s="1095"/>
      <c r="T84" s="1095"/>
    </row>
    <row r="85" spans="1:20" s="1090" customFormat="1" ht="56.25">
      <c r="A85" s="1278"/>
      <c r="B85" s="1278"/>
      <c r="C85" s="1278"/>
      <c r="D85" s="1185">
        <v>1</v>
      </c>
      <c r="F85" s="1117" t="str">
        <f>"4."&amp;mergeValue(A85) &amp;"."&amp;mergeValue(B85)&amp;"."&amp;mergeValue(C85)&amp;"."&amp;mergeValue(D85)</f>
        <v>4.9.1.1.1</v>
      </c>
      <c r="G85" s="1129" t="s">
        <v>476</v>
      </c>
      <c r="H85" s="1188" t="str">
        <f>IF(Территории!R14="","","" &amp; Территории!R14 &amp; "")</f>
        <v>город Апатиты (47519000)</v>
      </c>
      <c r="I85" s="1186" t="s">
        <v>566</v>
      </c>
      <c r="J85" s="1116"/>
      <c r="K85" s="1095"/>
      <c r="L85" s="1095"/>
      <c r="M85" s="1095"/>
      <c r="N85" s="1095"/>
      <c r="O85" s="1095"/>
      <c r="P85" s="1095"/>
      <c r="Q85" s="1095"/>
      <c r="R85" s="1095"/>
      <c r="S85" s="1095"/>
      <c r="T85" s="1095"/>
    </row>
    <row r="86" spans="1:20" s="1090" customFormat="1" ht="22.5">
      <c r="A86" s="1278"/>
      <c r="B86" s="1095">
        <v>2</v>
      </c>
      <c r="C86" s="1095"/>
      <c r="D86" s="1095"/>
      <c r="F86" s="1117" t="str">
        <f>"4."&amp;mergeValue(A86)</f>
        <v>4.9</v>
      </c>
      <c r="G86" s="1126" t="s">
        <v>474</v>
      </c>
      <c r="H86" s="1192" t="s">
        <v>448</v>
      </c>
      <c r="I86" s="1091"/>
      <c r="J86" s="1116"/>
      <c r="K86" s="1095"/>
      <c r="L86" s="1095"/>
      <c r="M86" s="1095"/>
      <c r="N86" s="1095"/>
      <c r="O86" s="1095"/>
      <c r="P86" s="1095"/>
      <c r="Q86" s="1095"/>
      <c r="R86" s="1095"/>
      <c r="S86" s="1095"/>
      <c r="T86" s="1095"/>
    </row>
    <row r="87" spans="1:20" s="1090" customFormat="1" ht="18.75">
      <c r="A87" s="1278"/>
      <c r="B87" s="1278">
        <v>2</v>
      </c>
      <c r="C87" s="1185"/>
      <c r="D87" s="1185"/>
      <c r="F87" s="1117" t="str">
        <f>"4."&amp;mergeValue(A87) &amp;"."&amp;mergeValue(B87)</f>
        <v>4.9.2</v>
      </c>
      <c r="G87" s="1112" t="s">
        <v>567</v>
      </c>
      <c r="H87" s="1188" t="str">
        <f>IF(region_name="","",region_name)</f>
        <v>Мурманская область</v>
      </c>
      <c r="I87" s="1091" t="s">
        <v>477</v>
      </c>
      <c r="J87" s="1116"/>
      <c r="K87" s="1095"/>
      <c r="L87" s="1095"/>
      <c r="M87" s="1095"/>
      <c r="N87" s="1095"/>
      <c r="O87" s="1095"/>
      <c r="P87" s="1095"/>
      <c r="Q87" s="1095"/>
      <c r="R87" s="1095"/>
      <c r="S87" s="1095"/>
      <c r="T87" s="1095"/>
    </row>
    <row r="88" spans="1:20" s="1090" customFormat="1" ht="22.5">
      <c r="A88" s="1278"/>
      <c r="B88" s="1278"/>
      <c r="C88" s="1278">
        <v>1</v>
      </c>
      <c r="D88" s="1185"/>
      <c r="F88" s="1117" t="str">
        <f>"4."&amp;mergeValue(A88) &amp;"."&amp;mergeValue(B88)&amp;"."&amp;mergeValue(C88)</f>
        <v>4.9.2.1</v>
      </c>
      <c r="G88" s="1121" t="s">
        <v>475</v>
      </c>
      <c r="H88" s="1188" t="str">
        <f>IF(Территории!H16="","","" &amp; Территории!H16 &amp; "")</f>
        <v>город Кировск</v>
      </c>
      <c r="I88" s="1091" t="s">
        <v>478</v>
      </c>
      <c r="J88" s="1116"/>
      <c r="K88" s="1095"/>
      <c r="L88" s="1095"/>
      <c r="M88" s="1095"/>
      <c r="N88" s="1095"/>
      <c r="O88" s="1095"/>
      <c r="P88" s="1095"/>
      <c r="Q88" s="1095"/>
      <c r="R88" s="1095"/>
      <c r="S88" s="1095"/>
      <c r="T88" s="1095"/>
    </row>
    <row r="89" spans="1:20" s="1090" customFormat="1" ht="56.25">
      <c r="A89" s="1278"/>
      <c r="B89" s="1278"/>
      <c r="C89" s="1278"/>
      <c r="D89" s="1185">
        <v>1</v>
      </c>
      <c r="F89" s="1117" t="str">
        <f>"4."&amp;mergeValue(A89) &amp;"."&amp;mergeValue(B89)&amp;"."&amp;mergeValue(C89)&amp;"."&amp;mergeValue(D89)</f>
        <v>4.9.2.1.1</v>
      </c>
      <c r="G89" s="1129" t="s">
        <v>476</v>
      </c>
      <c r="H89" s="1188" t="str">
        <f>IF(Территории!R17="","","" &amp; Территории!R17 &amp; "")</f>
        <v>город Кировск (47522000)</v>
      </c>
      <c r="I89" s="1186" t="s">
        <v>566</v>
      </c>
      <c r="J89" s="1116"/>
      <c r="K89" s="1095"/>
      <c r="L89" s="1095"/>
      <c r="M89" s="1095"/>
      <c r="N89" s="1095"/>
      <c r="O89" s="1095"/>
      <c r="P89" s="1095"/>
      <c r="Q89" s="1095"/>
      <c r="R89" s="1095"/>
      <c r="S89" s="1095"/>
      <c r="T89" s="1095"/>
    </row>
    <row r="90" spans="1:20" s="1114" customFormat="1" ht="3" customHeight="1">
      <c r="A90" s="1115"/>
      <c r="B90" s="1115"/>
      <c r="C90" s="1115"/>
      <c r="D90" s="1115"/>
      <c r="F90" s="1113"/>
      <c r="G90" s="1127"/>
      <c r="H90" s="1128"/>
      <c r="I90" s="1098"/>
      <c r="J90" s="1115"/>
      <c r="K90" s="1115"/>
      <c r="L90" s="1115"/>
      <c r="M90" s="1115"/>
      <c r="N90" s="1115"/>
      <c r="O90" s="1115"/>
      <c r="P90" s="1115"/>
      <c r="Q90" s="1115"/>
      <c r="R90" s="1115"/>
      <c r="S90" s="1115"/>
      <c r="T90" s="1115"/>
    </row>
    <row r="91" spans="1:20" s="1114" customFormat="1" ht="15" customHeight="1">
      <c r="A91" s="1115"/>
      <c r="B91" s="1115"/>
      <c r="C91" s="1115"/>
      <c r="D91" s="1115"/>
      <c r="F91" s="1113"/>
      <c r="G91" s="1273" t="s">
        <v>568</v>
      </c>
      <c r="H91" s="1273"/>
      <c r="I91" s="1098"/>
      <c r="J91" s="1115"/>
      <c r="K91" s="1115"/>
      <c r="L91" s="1115"/>
      <c r="M91" s="1115"/>
      <c r="N91" s="1115"/>
      <c r="O91" s="1115"/>
      <c r="P91" s="1115"/>
      <c r="Q91" s="1115"/>
      <c r="R91" s="1115"/>
      <c r="S91" s="1115"/>
      <c r="T91" s="1115"/>
    </row>
  </sheetData>
  <sheetProtection password="FA9C" sheet="1" objects="1" scenarios="1" formatColumns="0" formatRows="0"/>
  <mergeCells count="45">
    <mergeCell ref="F2:H2"/>
    <mergeCell ref="F4:H4"/>
    <mergeCell ref="I4:I5"/>
    <mergeCell ref="A8:A17"/>
    <mergeCell ref="B11:B13"/>
    <mergeCell ref="C12:C13"/>
    <mergeCell ref="B15:B17"/>
    <mergeCell ref="C16:C17"/>
    <mergeCell ref="C26:C27"/>
    <mergeCell ref="A28:A33"/>
    <mergeCell ref="B31:B33"/>
    <mergeCell ref="C32:C33"/>
    <mergeCell ref="G91:H91"/>
    <mergeCell ref="A18:A27"/>
    <mergeCell ref="B21:B23"/>
    <mergeCell ref="C22:C23"/>
    <mergeCell ref="B25:B27"/>
    <mergeCell ref="A34:A39"/>
    <mergeCell ref="B37:B39"/>
    <mergeCell ref="C38:C39"/>
    <mergeCell ref="A40:A49"/>
    <mergeCell ref="B43:B45"/>
    <mergeCell ref="C44:C45"/>
    <mergeCell ref="B47:B49"/>
    <mergeCell ref="C48:C49"/>
    <mergeCell ref="A50:A59"/>
    <mergeCell ref="B53:B55"/>
    <mergeCell ref="C54:C55"/>
    <mergeCell ref="B57:B59"/>
    <mergeCell ref="C58:C59"/>
    <mergeCell ref="A60:A69"/>
    <mergeCell ref="B63:B65"/>
    <mergeCell ref="C64:C65"/>
    <mergeCell ref="B67:B69"/>
    <mergeCell ref="C68:C69"/>
    <mergeCell ref="A70:A79"/>
    <mergeCell ref="B73:B75"/>
    <mergeCell ref="C74:C75"/>
    <mergeCell ref="B77:B79"/>
    <mergeCell ref="C78:C79"/>
    <mergeCell ref="A80:A89"/>
    <mergeCell ref="B83:B85"/>
    <mergeCell ref="C84:C85"/>
    <mergeCell ref="B87:B89"/>
    <mergeCell ref="C88:C89"/>
  </mergeCells>
  <dataValidations count="1">
    <dataValidation type="textLength" operator="lessThanOrEqual" allowBlank="1" showInputMessage="1" showErrorMessage="1" errorTitle="Ошибка" error="Допускается ввод не более 900 символов!" sqref="I90:I91">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EAEBEE"/>
    <pageSetUpPr fitToPage="1"/>
  </sheetPr>
  <dimension ref="A1:Q15"/>
  <sheetViews>
    <sheetView showGridLines="0" topLeftCell="C4" zoomScaleNormal="100" workbookViewId="0"/>
  </sheetViews>
  <sheetFormatPr defaultColWidth="10.5703125" defaultRowHeight="14.25"/>
  <cols>
    <col min="1" max="1" width="9.140625" style="1075" hidden="1" customWidth="1"/>
    <col min="2" max="2" width="9.140625" style="1088" hidden="1" customWidth="1"/>
    <col min="3" max="3" width="3.7109375" style="1074" customWidth="1"/>
    <col min="4" max="4" width="6.28515625" style="1067" bestFit="1" customWidth="1"/>
    <col min="5" max="5" width="64.140625" style="1067" customWidth="1"/>
    <col min="6" max="7" width="35.7109375" style="1067" customWidth="1"/>
    <col min="8" max="8" width="115.7109375" style="1067" customWidth="1"/>
    <col min="9" max="9" width="10.5703125" style="1067"/>
    <col min="10" max="11" width="10.5703125" style="1094"/>
    <col min="12" max="16384" width="10.5703125" style="1067"/>
  </cols>
  <sheetData>
    <row r="1" spans="1:17" hidden="1">
      <c r="N1" s="1143"/>
      <c r="O1" s="1143"/>
      <c r="Q1" s="1143"/>
    </row>
    <row r="2" spans="1:17" hidden="1"/>
    <row r="3" spans="1:17" hidden="1"/>
    <row r="4" spans="1:17" ht="3" customHeight="1">
      <c r="C4" s="1073"/>
      <c r="D4" s="1068"/>
      <c r="E4" s="1068"/>
      <c r="F4" s="1068"/>
      <c r="G4" s="1134"/>
      <c r="H4" s="1134"/>
    </row>
    <row r="5" spans="1:17" ht="26.1" customHeight="1">
      <c r="C5" s="1073"/>
      <c r="D5" s="1310" t="s">
        <v>692</v>
      </c>
      <c r="E5" s="1310"/>
      <c r="F5" s="1310"/>
      <c r="G5" s="1310"/>
      <c r="H5" s="1131"/>
    </row>
    <row r="6" spans="1:17" ht="3" customHeight="1">
      <c r="C6" s="1073"/>
      <c r="D6" s="1068"/>
      <c r="E6" s="1135"/>
      <c r="F6" s="1135"/>
      <c r="G6" s="1072"/>
      <c r="H6" s="1136"/>
    </row>
    <row r="7" spans="1:17">
      <c r="C7" s="1073"/>
      <c r="D7" s="1296" t="s">
        <v>444</v>
      </c>
      <c r="E7" s="1296"/>
      <c r="F7" s="1296"/>
      <c r="G7" s="1296"/>
      <c r="H7" s="1357" t="s">
        <v>445</v>
      </c>
    </row>
    <row r="8" spans="1:17">
      <c r="C8" s="1073"/>
      <c r="D8" s="1077" t="s">
        <v>90</v>
      </c>
      <c r="E8" s="1078" t="s">
        <v>447</v>
      </c>
      <c r="F8" s="1078" t="s">
        <v>438</v>
      </c>
      <c r="G8" s="1078" t="s">
        <v>446</v>
      </c>
      <c r="H8" s="1357"/>
    </row>
    <row r="9" spans="1:17" ht="12" customHeight="1">
      <c r="C9" s="1073"/>
      <c r="D9" s="1069" t="s">
        <v>91</v>
      </c>
      <c r="E9" s="1069" t="s">
        <v>47</v>
      </c>
      <c r="F9" s="1069" t="s">
        <v>48</v>
      </c>
      <c r="G9" s="1069" t="s">
        <v>49</v>
      </c>
      <c r="H9" s="1069" t="s">
        <v>66</v>
      </c>
    </row>
    <row r="10" spans="1:17" ht="21" customHeight="1">
      <c r="A10" s="1099"/>
      <c r="C10" s="1073"/>
      <c r="D10" s="1089" t="s">
        <v>91</v>
      </c>
      <c r="E10" s="1144" t="s">
        <v>695</v>
      </c>
      <c r="F10" s="1124"/>
      <c r="G10" s="1104"/>
      <c r="H10" s="1288" t="s">
        <v>697</v>
      </c>
    </row>
    <row r="11" spans="1:17" ht="21" customHeight="1">
      <c r="A11" s="1099"/>
      <c r="C11" s="1073"/>
      <c r="D11" s="1089" t="s">
        <v>47</v>
      </c>
      <c r="E11" s="1144" t="s">
        <v>696</v>
      </c>
      <c r="F11" s="1124"/>
      <c r="G11" s="1104"/>
      <c r="H11" s="1289"/>
    </row>
    <row r="12" spans="1:17" ht="21" customHeight="1">
      <c r="A12" s="1076"/>
      <c r="C12" s="1071"/>
      <c r="D12" s="1089" t="s">
        <v>48</v>
      </c>
      <c r="E12" s="1144" t="s">
        <v>679</v>
      </c>
      <c r="F12" s="1124"/>
      <c r="G12" s="1104"/>
      <c r="H12" s="1289"/>
      <c r="I12" s="1094"/>
      <c r="K12" s="1067"/>
    </row>
    <row r="13" spans="1:17" ht="21" customHeight="1">
      <c r="A13" s="1076"/>
      <c r="C13" s="1071"/>
      <c r="D13" s="1089" t="s">
        <v>49</v>
      </c>
      <c r="E13" s="1144" t="s">
        <v>680</v>
      </c>
      <c r="F13" s="1124"/>
      <c r="G13" s="1104"/>
      <c r="H13" s="1289"/>
      <c r="I13" s="1094"/>
      <c r="K13" s="1067"/>
    </row>
    <row r="14" spans="1:17" ht="15" customHeight="1">
      <c r="A14" s="1099"/>
      <c r="C14" s="1073"/>
      <c r="D14" s="1079"/>
      <c r="E14" s="1146" t="s">
        <v>326</v>
      </c>
      <c r="F14" s="1141"/>
      <c r="G14" s="1139"/>
      <c r="H14" s="1290"/>
    </row>
    <row r="15" spans="1:17">
      <c r="D15" s="1148"/>
      <c r="E15" s="1148"/>
      <c r="F15" s="1148"/>
      <c r="G15" s="1148"/>
      <c r="H15" s="1148"/>
    </row>
  </sheetData>
  <sheetProtection password="FA9C" sheet="1" objects="1" scenarios="1" formatColumns="0" formatRows="0"/>
  <dataConsolidate/>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H10 F10:F13 E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10:G1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91"/>
  <sheetViews>
    <sheetView showGridLines="0" topLeftCell="E1" zoomScaleNormal="100" workbookViewId="0">
      <selection activeCell="G124" sqref="G124"/>
    </sheetView>
  </sheetViews>
  <sheetFormatPr defaultColWidth="10.5703125" defaultRowHeight="14.25"/>
  <cols>
    <col min="1" max="1" width="3.7109375" style="1096" hidden="1" customWidth="1"/>
    <col min="2" max="4" width="3.7109375" style="1093" hidden="1" customWidth="1"/>
    <col min="5" max="5" width="3.7109375" style="1074" customWidth="1"/>
    <col min="6" max="6" width="9.7109375" style="1067" customWidth="1"/>
    <col min="7" max="7" width="37.7109375" style="1067" customWidth="1"/>
    <col min="8" max="8" width="66.85546875" style="1067" customWidth="1"/>
    <col min="9" max="9" width="115.7109375" style="1067" customWidth="1"/>
    <col min="10" max="11" width="10.5703125" style="1093"/>
    <col min="12" max="12" width="11.140625" style="1093" customWidth="1"/>
    <col min="13" max="20" width="10.5703125" style="1093"/>
    <col min="21" max="16384" width="10.5703125" style="1067"/>
  </cols>
  <sheetData>
    <row r="1" spans="1:20" ht="3" customHeight="1">
      <c r="A1" s="1096" t="s">
        <v>208</v>
      </c>
    </row>
    <row r="2" spans="1:20" ht="22.5">
      <c r="F2" s="1274" t="s">
        <v>469</v>
      </c>
      <c r="G2" s="1275"/>
      <c r="H2" s="1276"/>
      <c r="I2" s="1130"/>
    </row>
    <row r="3" spans="1:20" ht="3" customHeight="1"/>
    <row r="4" spans="1:20" s="1090" customFormat="1" ht="11.25">
      <c r="A4" s="1095"/>
      <c r="B4" s="1095"/>
      <c r="C4" s="1095"/>
      <c r="D4" s="1095"/>
      <c r="F4" s="1224" t="s">
        <v>444</v>
      </c>
      <c r="G4" s="1224"/>
      <c r="H4" s="1224"/>
      <c r="I4" s="1277" t="s">
        <v>445</v>
      </c>
      <c r="J4" s="1095"/>
      <c r="K4" s="1095"/>
      <c r="L4" s="1095"/>
      <c r="M4" s="1095"/>
      <c r="N4" s="1095"/>
      <c r="O4" s="1095"/>
      <c r="P4" s="1095"/>
      <c r="Q4" s="1095"/>
      <c r="R4" s="1095"/>
      <c r="S4" s="1095"/>
      <c r="T4" s="1095"/>
    </row>
    <row r="5" spans="1:20" s="1090" customFormat="1" ht="11.25" customHeight="1">
      <c r="A5" s="1095"/>
      <c r="B5" s="1095"/>
      <c r="C5" s="1095"/>
      <c r="D5" s="1095"/>
      <c r="F5" s="1184" t="s">
        <v>90</v>
      </c>
      <c r="G5" s="1120" t="s">
        <v>447</v>
      </c>
      <c r="H5" s="1192" t="s">
        <v>438</v>
      </c>
      <c r="I5" s="1277"/>
      <c r="J5" s="1095"/>
      <c r="K5" s="1095"/>
      <c r="L5" s="1095"/>
      <c r="M5" s="1095"/>
      <c r="N5" s="1095"/>
      <c r="O5" s="1095"/>
      <c r="P5" s="1095"/>
      <c r="Q5" s="1095"/>
      <c r="R5" s="1095"/>
      <c r="S5" s="1095"/>
      <c r="T5" s="1095"/>
    </row>
    <row r="6" spans="1:20" s="1090" customFormat="1" ht="12" customHeight="1">
      <c r="A6" s="1095"/>
      <c r="B6" s="1095"/>
      <c r="C6" s="1095"/>
      <c r="D6" s="1095"/>
      <c r="F6" s="1108" t="s">
        <v>91</v>
      </c>
      <c r="G6" s="1110">
        <v>2</v>
      </c>
      <c r="H6" s="1111">
        <v>3</v>
      </c>
      <c r="I6" s="1109">
        <v>4</v>
      </c>
      <c r="J6" s="1095">
        <v>4</v>
      </c>
      <c r="K6" s="1095"/>
      <c r="L6" s="1095"/>
      <c r="M6" s="1095"/>
      <c r="N6" s="1095"/>
      <c r="O6" s="1095"/>
      <c r="P6" s="1095"/>
      <c r="Q6" s="1095"/>
      <c r="R6" s="1095"/>
      <c r="S6" s="1095"/>
      <c r="T6" s="1095"/>
    </row>
    <row r="7" spans="1:20" s="1090" customFormat="1" ht="18.75">
      <c r="A7" s="1095"/>
      <c r="B7" s="1095"/>
      <c r="C7" s="1095"/>
      <c r="D7" s="1095"/>
      <c r="F7" s="1117">
        <v>1</v>
      </c>
      <c r="G7" s="1126" t="s">
        <v>470</v>
      </c>
      <c r="H7" s="1188" t="str">
        <f>IF(dateCh="","",dateCh)</f>
        <v>28.04.2023</v>
      </c>
      <c r="I7" s="1091" t="s">
        <v>471</v>
      </c>
      <c r="J7" s="1116"/>
      <c r="K7" s="1095"/>
      <c r="L7" s="1095"/>
      <c r="M7" s="1095"/>
      <c r="N7" s="1095"/>
      <c r="O7" s="1095"/>
      <c r="P7" s="1095"/>
      <c r="Q7" s="1095"/>
      <c r="R7" s="1095"/>
      <c r="S7" s="1095"/>
      <c r="T7" s="1095"/>
    </row>
    <row r="8" spans="1:20" s="1090" customFormat="1" ht="45">
      <c r="A8" s="1278">
        <v>1</v>
      </c>
      <c r="B8" s="1095"/>
      <c r="C8" s="1095"/>
      <c r="D8" s="1095"/>
      <c r="F8" s="1117" t="str">
        <f>"2." &amp;mergeValue(A8)</f>
        <v>2.1</v>
      </c>
      <c r="G8" s="1126" t="s">
        <v>472</v>
      </c>
      <c r="H8" s="1188" t="str">
        <f>IF('Перечень тарифов'!R21="","наименование отсутствует","" &amp; 'Перечень тарифов'!R21 &amp; "")</f>
        <v>наименование отсутствует</v>
      </c>
      <c r="I8" s="1091" t="s">
        <v>565</v>
      </c>
      <c r="J8" s="1116"/>
      <c r="K8" s="1095"/>
      <c r="L8" s="1095"/>
      <c r="M8" s="1095"/>
      <c r="N8" s="1095"/>
      <c r="O8" s="1095"/>
      <c r="P8" s="1095"/>
      <c r="Q8" s="1095"/>
      <c r="R8" s="1095"/>
      <c r="S8" s="1095"/>
      <c r="T8" s="1095"/>
    </row>
    <row r="9" spans="1:20" s="1090" customFormat="1" ht="78.75">
      <c r="A9" s="1278"/>
      <c r="B9" s="1095"/>
      <c r="C9" s="1095"/>
      <c r="D9" s="1095"/>
      <c r="F9" s="1117" t="str">
        <f>"3." &amp;mergeValue(A9)</f>
        <v>3.1</v>
      </c>
      <c r="G9" s="1126" t="s">
        <v>473</v>
      </c>
      <c r="H9" s="1188"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091" t="s">
        <v>563</v>
      </c>
      <c r="J9" s="1116"/>
      <c r="K9" s="1095"/>
      <c r="L9" s="1095"/>
      <c r="M9" s="1095"/>
      <c r="N9" s="1095"/>
      <c r="O9" s="1095"/>
      <c r="P9" s="1095"/>
      <c r="Q9" s="1095"/>
      <c r="R9" s="1095"/>
      <c r="S9" s="1095"/>
      <c r="T9" s="1095"/>
    </row>
    <row r="10" spans="1:20" s="1090" customFormat="1" ht="22.5">
      <c r="A10" s="1278"/>
      <c r="B10" s="1095"/>
      <c r="C10" s="1095"/>
      <c r="D10" s="1095"/>
      <c r="F10" s="1117" t="str">
        <f>"4."&amp;mergeValue(A10)</f>
        <v>4.1</v>
      </c>
      <c r="G10" s="1126" t="s">
        <v>474</v>
      </c>
      <c r="H10" s="1192" t="s">
        <v>448</v>
      </c>
      <c r="I10" s="1091"/>
      <c r="J10" s="1116"/>
      <c r="K10" s="1095"/>
      <c r="L10" s="1095"/>
      <c r="M10" s="1095"/>
      <c r="N10" s="1095"/>
      <c r="O10" s="1095"/>
      <c r="P10" s="1095"/>
      <c r="Q10" s="1095"/>
      <c r="R10" s="1095"/>
      <c r="S10" s="1095"/>
      <c r="T10" s="1095"/>
    </row>
    <row r="11" spans="1:20" s="1090" customFormat="1" ht="18.75">
      <c r="A11" s="1278"/>
      <c r="B11" s="1278">
        <v>1</v>
      </c>
      <c r="C11" s="1185"/>
      <c r="D11" s="1185"/>
      <c r="F11" s="1117" t="str">
        <f>"4."&amp;mergeValue(A11) &amp;"."&amp;mergeValue(B11)</f>
        <v>4.1.1</v>
      </c>
      <c r="G11" s="1112" t="s">
        <v>567</v>
      </c>
      <c r="H11" s="1188" t="str">
        <f>IF(region_name="","",region_name)</f>
        <v>Мурманская область</v>
      </c>
      <c r="I11" s="1091" t="s">
        <v>477</v>
      </c>
      <c r="J11" s="1116"/>
      <c r="K11" s="1095"/>
      <c r="L11" s="1095"/>
      <c r="M11" s="1095"/>
      <c r="N11" s="1095"/>
      <c r="O11" s="1095"/>
      <c r="P11" s="1095"/>
      <c r="Q11" s="1095"/>
      <c r="R11" s="1095"/>
      <c r="S11" s="1095"/>
      <c r="T11" s="1095"/>
    </row>
    <row r="12" spans="1:20" s="1090" customFormat="1" ht="22.5">
      <c r="A12" s="1278"/>
      <c r="B12" s="1278"/>
      <c r="C12" s="1278">
        <v>1</v>
      </c>
      <c r="D12" s="1185"/>
      <c r="F12" s="1117" t="str">
        <f>"4."&amp;mergeValue(A12) &amp;"."&amp;mergeValue(B12)&amp;"."&amp;mergeValue(C12)</f>
        <v>4.1.1.1</v>
      </c>
      <c r="G12" s="1121" t="s">
        <v>475</v>
      </c>
      <c r="H12" s="1188" t="str">
        <f>IF(Территории!H13="","","" &amp; Территории!H13 &amp; "")</f>
        <v>город Апатиты</v>
      </c>
      <c r="I12" s="1091" t="s">
        <v>478</v>
      </c>
      <c r="J12" s="1116"/>
      <c r="K12" s="1095"/>
      <c r="L12" s="1095"/>
      <c r="M12" s="1095"/>
      <c r="N12" s="1095"/>
      <c r="O12" s="1095"/>
      <c r="P12" s="1095"/>
      <c r="Q12" s="1095"/>
      <c r="R12" s="1095"/>
      <c r="S12" s="1095"/>
      <c r="T12" s="1095"/>
    </row>
    <row r="13" spans="1:20" s="1090" customFormat="1" ht="56.25">
      <c r="A13" s="1278"/>
      <c r="B13" s="1278"/>
      <c r="C13" s="1278"/>
      <c r="D13" s="1185">
        <v>1</v>
      </c>
      <c r="F13" s="1117" t="str">
        <f>"4."&amp;mergeValue(A13) &amp;"."&amp;mergeValue(B13)&amp;"."&amp;mergeValue(C13)&amp;"."&amp;mergeValue(D13)</f>
        <v>4.1.1.1.1</v>
      </c>
      <c r="G13" s="1129" t="s">
        <v>476</v>
      </c>
      <c r="H13" s="1188" t="str">
        <f>IF(Территории!R14="","","" &amp; Территории!R14 &amp; "")</f>
        <v>город Апатиты (47519000)</v>
      </c>
      <c r="I13" s="1186" t="s">
        <v>566</v>
      </c>
      <c r="J13" s="1116"/>
      <c r="K13" s="1095"/>
      <c r="L13" s="1095"/>
      <c r="M13" s="1095"/>
      <c r="N13" s="1095"/>
      <c r="O13" s="1095"/>
      <c r="P13" s="1095"/>
      <c r="Q13" s="1095"/>
      <c r="R13" s="1095"/>
      <c r="S13" s="1095"/>
      <c r="T13" s="1095"/>
    </row>
    <row r="14" spans="1:20" s="1090" customFormat="1" ht="22.5">
      <c r="A14" s="1278"/>
      <c r="B14" s="1095">
        <v>2</v>
      </c>
      <c r="C14" s="1095"/>
      <c r="D14" s="1095"/>
      <c r="F14" s="1117" t="str">
        <f>"4."&amp;mergeValue(A14)</f>
        <v>4.1</v>
      </c>
      <c r="G14" s="1126" t="s">
        <v>474</v>
      </c>
      <c r="H14" s="1192" t="s">
        <v>448</v>
      </c>
      <c r="I14" s="1091"/>
      <c r="J14" s="1116"/>
      <c r="K14" s="1095"/>
      <c r="L14" s="1095"/>
      <c r="M14" s="1095"/>
      <c r="N14" s="1095"/>
      <c r="O14" s="1095"/>
      <c r="P14" s="1095"/>
      <c r="Q14" s="1095"/>
      <c r="R14" s="1095"/>
      <c r="S14" s="1095"/>
      <c r="T14" s="1095"/>
    </row>
    <row r="15" spans="1:20" s="1090" customFormat="1" ht="18.75">
      <c r="A15" s="1278"/>
      <c r="B15" s="1278">
        <v>2</v>
      </c>
      <c r="C15" s="1185"/>
      <c r="D15" s="1185"/>
      <c r="F15" s="1117" t="str">
        <f>"4."&amp;mergeValue(A15) &amp;"."&amp;mergeValue(B15)</f>
        <v>4.1.2</v>
      </c>
      <c r="G15" s="1112" t="s">
        <v>567</v>
      </c>
      <c r="H15" s="1188" t="str">
        <f>IF(region_name="","",region_name)</f>
        <v>Мурманская область</v>
      </c>
      <c r="I15" s="1091" t="s">
        <v>477</v>
      </c>
      <c r="J15" s="1116"/>
      <c r="K15" s="1095"/>
      <c r="L15" s="1095"/>
      <c r="M15" s="1095"/>
      <c r="N15" s="1095"/>
      <c r="O15" s="1095"/>
      <c r="P15" s="1095"/>
      <c r="Q15" s="1095"/>
      <c r="R15" s="1095"/>
      <c r="S15" s="1095"/>
      <c r="T15" s="1095"/>
    </row>
    <row r="16" spans="1:20" s="1090" customFormat="1" ht="22.5">
      <c r="A16" s="1278"/>
      <c r="B16" s="1278"/>
      <c r="C16" s="1278">
        <v>1</v>
      </c>
      <c r="D16" s="1185"/>
      <c r="F16" s="1117" t="str">
        <f>"4."&amp;mergeValue(A16) &amp;"."&amp;mergeValue(B16)&amp;"."&amp;mergeValue(C16)</f>
        <v>4.1.2.1</v>
      </c>
      <c r="G16" s="1121" t="s">
        <v>475</v>
      </c>
      <c r="H16" s="1188" t="str">
        <f>IF(Территории!H16="","","" &amp; Территории!H16 &amp; "")</f>
        <v>город Кировск</v>
      </c>
      <c r="I16" s="1091" t="s">
        <v>478</v>
      </c>
      <c r="J16" s="1116"/>
      <c r="K16" s="1095"/>
      <c r="L16" s="1095"/>
      <c r="M16" s="1095"/>
      <c r="N16" s="1095"/>
      <c r="O16" s="1095"/>
      <c r="P16" s="1095"/>
      <c r="Q16" s="1095"/>
      <c r="R16" s="1095"/>
      <c r="S16" s="1095"/>
      <c r="T16" s="1095"/>
    </row>
    <row r="17" spans="1:20" s="1090" customFormat="1" ht="56.25">
      <c r="A17" s="1278"/>
      <c r="B17" s="1278"/>
      <c r="C17" s="1278"/>
      <c r="D17" s="1185">
        <v>1</v>
      </c>
      <c r="F17" s="1117" t="str">
        <f>"4."&amp;mergeValue(A17) &amp;"."&amp;mergeValue(B17)&amp;"."&amp;mergeValue(C17)&amp;"."&amp;mergeValue(D17)</f>
        <v>4.1.2.1.1</v>
      </c>
      <c r="G17" s="1129" t="s">
        <v>476</v>
      </c>
      <c r="H17" s="1188" t="str">
        <f>IF(Территории!R17="","","" &amp; Территории!R17 &amp; "")</f>
        <v>город Кировск (47522000)</v>
      </c>
      <c r="I17" s="1186" t="s">
        <v>566</v>
      </c>
      <c r="J17" s="1116"/>
      <c r="K17" s="1095"/>
      <c r="L17" s="1095"/>
      <c r="M17" s="1095"/>
      <c r="N17" s="1095"/>
      <c r="O17" s="1095"/>
      <c r="P17" s="1095"/>
      <c r="Q17" s="1095"/>
      <c r="R17" s="1095"/>
      <c r="S17" s="1095"/>
      <c r="T17" s="1095"/>
    </row>
    <row r="18" spans="1:20" s="1090" customFormat="1" ht="45">
      <c r="A18" s="1278">
        <v>2</v>
      </c>
      <c r="B18" s="1095"/>
      <c r="C18" s="1095"/>
      <c r="D18" s="1095"/>
      <c r="F18" s="1117" t="str">
        <f>"2." &amp;mergeValue(A18)</f>
        <v>2.2</v>
      </c>
      <c r="G18" s="1126" t="s">
        <v>472</v>
      </c>
      <c r="H18" s="1188" t="str">
        <f>IF('Перечень тарифов'!R25="","наименование отсутствует","" &amp; 'Перечень тарифов'!R25 &amp; "")</f>
        <v>наименование отсутствует</v>
      </c>
      <c r="I18" s="1091" t="s">
        <v>565</v>
      </c>
      <c r="J18" s="1116"/>
      <c r="K18" s="1095"/>
      <c r="L18" s="1095"/>
      <c r="M18" s="1095"/>
      <c r="N18" s="1095"/>
      <c r="O18" s="1095"/>
      <c r="P18" s="1095"/>
      <c r="Q18" s="1095"/>
      <c r="R18" s="1095"/>
      <c r="S18" s="1095"/>
      <c r="T18" s="1095"/>
    </row>
    <row r="19" spans="1:20" s="1090" customFormat="1" ht="78.75">
      <c r="A19" s="1278"/>
      <c r="B19" s="1095"/>
      <c r="C19" s="1095"/>
      <c r="D19" s="1095"/>
      <c r="F19" s="1117" t="str">
        <f>"3." &amp;mergeValue(A19)</f>
        <v>3.2</v>
      </c>
      <c r="G19" s="1126" t="s">
        <v>473</v>
      </c>
      <c r="H19" s="1188" t="str">
        <f>IF('Перечень тарифов'!F21="","наименование отсутствует","" &amp; 'Перечень тарифов'!F21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9" s="1091" t="s">
        <v>563</v>
      </c>
      <c r="J19" s="1116"/>
      <c r="K19" s="1095"/>
      <c r="L19" s="1095"/>
      <c r="M19" s="1095"/>
      <c r="N19" s="1095"/>
      <c r="O19" s="1095"/>
      <c r="P19" s="1095"/>
      <c r="Q19" s="1095"/>
      <c r="R19" s="1095"/>
      <c r="S19" s="1095"/>
      <c r="T19" s="1095"/>
    </row>
    <row r="20" spans="1:20" s="1090" customFormat="1" ht="22.5">
      <c r="A20" s="1278"/>
      <c r="B20" s="1095"/>
      <c r="C20" s="1095"/>
      <c r="D20" s="1095"/>
      <c r="F20" s="1117" t="str">
        <f>"4."&amp;mergeValue(A20)</f>
        <v>4.2</v>
      </c>
      <c r="G20" s="1126" t="s">
        <v>474</v>
      </c>
      <c r="H20" s="1192" t="s">
        <v>448</v>
      </c>
      <c r="I20" s="1091"/>
      <c r="J20" s="1116"/>
      <c r="K20" s="1095"/>
      <c r="L20" s="1095"/>
      <c r="M20" s="1095"/>
      <c r="N20" s="1095"/>
      <c r="O20" s="1095"/>
      <c r="P20" s="1095"/>
      <c r="Q20" s="1095"/>
      <c r="R20" s="1095"/>
      <c r="S20" s="1095"/>
      <c r="T20" s="1095"/>
    </row>
    <row r="21" spans="1:20" s="1090" customFormat="1" ht="18.75">
      <c r="A21" s="1278"/>
      <c r="B21" s="1278">
        <v>1</v>
      </c>
      <c r="C21" s="1185"/>
      <c r="D21" s="1185"/>
      <c r="F21" s="1117" t="str">
        <f>"4."&amp;mergeValue(A21) &amp;"."&amp;mergeValue(B21)</f>
        <v>4.2.1</v>
      </c>
      <c r="G21" s="1112" t="s">
        <v>567</v>
      </c>
      <c r="H21" s="1188" t="str">
        <f>IF(region_name="","",region_name)</f>
        <v>Мурманская область</v>
      </c>
      <c r="I21" s="1091" t="s">
        <v>477</v>
      </c>
      <c r="J21" s="1116"/>
      <c r="K21" s="1095"/>
      <c r="L21" s="1095"/>
      <c r="M21" s="1095"/>
      <c r="N21" s="1095"/>
      <c r="O21" s="1095"/>
      <c r="P21" s="1095"/>
      <c r="Q21" s="1095"/>
      <c r="R21" s="1095"/>
      <c r="S21" s="1095"/>
      <c r="T21" s="1095"/>
    </row>
    <row r="22" spans="1:20" s="1090" customFormat="1" ht="22.5">
      <c r="A22" s="1278"/>
      <c r="B22" s="1278"/>
      <c r="C22" s="1278">
        <v>1</v>
      </c>
      <c r="D22" s="1185"/>
      <c r="F22" s="1117" t="str">
        <f>"4."&amp;mergeValue(A22) &amp;"."&amp;mergeValue(B22)&amp;"."&amp;mergeValue(C22)</f>
        <v>4.2.1.1</v>
      </c>
      <c r="G22" s="1121" t="s">
        <v>475</v>
      </c>
      <c r="H22" s="1188" t="str">
        <f>IF(Территории!H13="","","" &amp; Территории!H13 &amp; "")</f>
        <v>город Апатиты</v>
      </c>
      <c r="I22" s="1091" t="s">
        <v>478</v>
      </c>
      <c r="J22" s="1116"/>
      <c r="K22" s="1095"/>
      <c r="L22" s="1095"/>
      <c r="M22" s="1095"/>
      <c r="N22" s="1095"/>
      <c r="O22" s="1095"/>
      <c r="P22" s="1095"/>
      <c r="Q22" s="1095"/>
      <c r="R22" s="1095"/>
      <c r="S22" s="1095"/>
      <c r="T22" s="1095"/>
    </row>
    <row r="23" spans="1:20" s="1090" customFormat="1" ht="56.25">
      <c r="A23" s="1278"/>
      <c r="B23" s="1278"/>
      <c r="C23" s="1278"/>
      <c r="D23" s="1185">
        <v>1</v>
      </c>
      <c r="F23" s="1117" t="str">
        <f>"4."&amp;mergeValue(A23) &amp;"."&amp;mergeValue(B23)&amp;"."&amp;mergeValue(C23)&amp;"."&amp;mergeValue(D23)</f>
        <v>4.2.1.1.1</v>
      </c>
      <c r="G23" s="1129" t="s">
        <v>476</v>
      </c>
      <c r="H23" s="1188" t="str">
        <f>IF(Территории!R14="","","" &amp; Территории!R14 &amp; "")</f>
        <v>город Апатиты (47519000)</v>
      </c>
      <c r="I23" s="1186" t="s">
        <v>566</v>
      </c>
      <c r="J23" s="1116"/>
      <c r="K23" s="1095"/>
      <c r="L23" s="1095"/>
      <c r="M23" s="1095"/>
      <c r="N23" s="1095"/>
      <c r="O23" s="1095"/>
      <c r="P23" s="1095"/>
      <c r="Q23" s="1095"/>
      <c r="R23" s="1095"/>
      <c r="S23" s="1095"/>
      <c r="T23" s="1095"/>
    </row>
    <row r="24" spans="1:20" s="1090" customFormat="1" ht="22.5">
      <c r="A24" s="1278"/>
      <c r="B24" s="1095">
        <v>2</v>
      </c>
      <c r="C24" s="1095"/>
      <c r="D24" s="1095"/>
      <c r="F24" s="1117" t="str">
        <f>"4."&amp;mergeValue(A24)</f>
        <v>4.2</v>
      </c>
      <c r="G24" s="1126" t="s">
        <v>474</v>
      </c>
      <c r="H24" s="1192" t="s">
        <v>448</v>
      </c>
      <c r="I24" s="1091"/>
      <c r="J24" s="1116"/>
      <c r="K24" s="1095"/>
      <c r="L24" s="1095"/>
      <c r="M24" s="1095"/>
      <c r="N24" s="1095"/>
      <c r="O24" s="1095"/>
      <c r="P24" s="1095"/>
      <c r="Q24" s="1095"/>
      <c r="R24" s="1095"/>
      <c r="S24" s="1095"/>
      <c r="T24" s="1095"/>
    </row>
    <row r="25" spans="1:20" s="1090" customFormat="1" ht="18.75">
      <c r="A25" s="1278"/>
      <c r="B25" s="1278">
        <v>2</v>
      </c>
      <c r="C25" s="1185"/>
      <c r="D25" s="1185"/>
      <c r="F25" s="1117" t="str">
        <f>"4."&amp;mergeValue(A25) &amp;"."&amp;mergeValue(B25)</f>
        <v>4.2.2</v>
      </c>
      <c r="G25" s="1112" t="s">
        <v>567</v>
      </c>
      <c r="H25" s="1188" t="str">
        <f>IF(region_name="","",region_name)</f>
        <v>Мурманская область</v>
      </c>
      <c r="I25" s="1091" t="s">
        <v>477</v>
      </c>
      <c r="J25" s="1116"/>
      <c r="K25" s="1095"/>
      <c r="L25" s="1095"/>
      <c r="M25" s="1095"/>
      <c r="N25" s="1095"/>
      <c r="O25" s="1095"/>
      <c r="P25" s="1095"/>
      <c r="Q25" s="1095"/>
      <c r="R25" s="1095"/>
      <c r="S25" s="1095"/>
      <c r="T25" s="1095"/>
    </row>
    <row r="26" spans="1:20" s="1090" customFormat="1" ht="22.5">
      <c r="A26" s="1278"/>
      <c r="B26" s="1278"/>
      <c r="C26" s="1278">
        <v>1</v>
      </c>
      <c r="D26" s="1185"/>
      <c r="F26" s="1117" t="str">
        <f>"4."&amp;mergeValue(A26) &amp;"."&amp;mergeValue(B26)&amp;"."&amp;mergeValue(C26)</f>
        <v>4.2.2.1</v>
      </c>
      <c r="G26" s="1121" t="s">
        <v>475</v>
      </c>
      <c r="H26" s="1188" t="str">
        <f>IF(Территории!H16="","","" &amp; Территории!H16 &amp; "")</f>
        <v>город Кировск</v>
      </c>
      <c r="I26" s="1091" t="s">
        <v>478</v>
      </c>
      <c r="J26" s="1116"/>
      <c r="K26" s="1095"/>
      <c r="L26" s="1095"/>
      <c r="M26" s="1095"/>
      <c r="N26" s="1095"/>
      <c r="O26" s="1095"/>
      <c r="P26" s="1095"/>
      <c r="Q26" s="1095"/>
      <c r="R26" s="1095"/>
      <c r="S26" s="1095"/>
      <c r="T26" s="1095"/>
    </row>
    <row r="27" spans="1:20" s="1090" customFormat="1" ht="56.25">
      <c r="A27" s="1278"/>
      <c r="B27" s="1278"/>
      <c r="C27" s="1278"/>
      <c r="D27" s="1185">
        <v>1</v>
      </c>
      <c r="F27" s="1117" t="str">
        <f>"4."&amp;mergeValue(A27) &amp;"."&amp;mergeValue(B27)&amp;"."&amp;mergeValue(C27)&amp;"."&amp;mergeValue(D27)</f>
        <v>4.2.2.1.1</v>
      </c>
      <c r="G27" s="1129" t="s">
        <v>476</v>
      </c>
      <c r="H27" s="1188" t="str">
        <f>IF(Территории!R17="","","" &amp; Территории!R17 &amp; "")</f>
        <v>город Кировск (47522000)</v>
      </c>
      <c r="I27" s="1186" t="s">
        <v>566</v>
      </c>
      <c r="J27" s="1116"/>
      <c r="K27" s="1095"/>
      <c r="L27" s="1095"/>
      <c r="M27" s="1095"/>
      <c r="N27" s="1095"/>
      <c r="O27" s="1095"/>
      <c r="P27" s="1095"/>
      <c r="Q27" s="1095"/>
      <c r="R27" s="1095"/>
      <c r="S27" s="1095"/>
      <c r="T27" s="1095"/>
    </row>
    <row r="28" spans="1:20" s="1090" customFormat="1" ht="45">
      <c r="A28" s="1278">
        <v>3</v>
      </c>
      <c r="B28" s="1095"/>
      <c r="C28" s="1095"/>
      <c r="D28" s="1095"/>
      <c r="F28" s="1117" t="str">
        <f>"2." &amp;mergeValue(A28)</f>
        <v>2.3</v>
      </c>
      <c r="G28" s="1126" t="s">
        <v>472</v>
      </c>
      <c r="H28" s="1188" t="str">
        <f>IF('Перечень тарифов'!R30="","наименование отсутствует","" &amp; 'Перечень тарифов'!R30 &amp; "")</f>
        <v>наименование отсутствует</v>
      </c>
      <c r="I28" s="1091" t="s">
        <v>565</v>
      </c>
      <c r="J28" s="1116"/>
      <c r="K28" s="1095"/>
      <c r="L28" s="1095"/>
      <c r="M28" s="1095"/>
      <c r="N28" s="1095"/>
      <c r="O28" s="1095"/>
      <c r="P28" s="1095"/>
      <c r="Q28" s="1095"/>
      <c r="R28" s="1095"/>
      <c r="S28" s="1095"/>
      <c r="T28" s="1095"/>
    </row>
    <row r="29" spans="1:20" s="1090" customFormat="1" ht="22.5">
      <c r="A29" s="1278"/>
      <c r="B29" s="1095"/>
      <c r="C29" s="1095"/>
      <c r="D29" s="1095"/>
      <c r="F29" s="1117" t="str">
        <f>"3." &amp;mergeValue(A29)</f>
        <v>3.3</v>
      </c>
      <c r="G29" s="1126" t="s">
        <v>473</v>
      </c>
      <c r="H29" s="1188" t="str">
        <f>IF('Перечень тарифов'!F30="","наименование отсутствует","" &amp; 'Перечень тарифов'!F30 &amp; "")</f>
        <v>Передача. Тепловая энергия</v>
      </c>
      <c r="I29" s="1091" t="s">
        <v>563</v>
      </c>
      <c r="J29" s="1116"/>
      <c r="K29" s="1095"/>
      <c r="L29" s="1095"/>
      <c r="M29" s="1095"/>
      <c r="N29" s="1095"/>
      <c r="O29" s="1095"/>
      <c r="P29" s="1095"/>
      <c r="Q29" s="1095"/>
      <c r="R29" s="1095"/>
      <c r="S29" s="1095"/>
      <c r="T29" s="1095"/>
    </row>
    <row r="30" spans="1:20" s="1090" customFormat="1" ht="22.5">
      <c r="A30" s="1278"/>
      <c r="B30" s="1095"/>
      <c r="C30" s="1095"/>
      <c r="D30" s="1095"/>
      <c r="F30" s="1117" t="str">
        <f>"4."&amp;mergeValue(A30)</f>
        <v>4.3</v>
      </c>
      <c r="G30" s="1126" t="s">
        <v>474</v>
      </c>
      <c r="H30" s="1192" t="s">
        <v>448</v>
      </c>
      <c r="I30" s="1091"/>
      <c r="J30" s="1116"/>
      <c r="K30" s="1095"/>
      <c r="L30" s="1095"/>
      <c r="M30" s="1095"/>
      <c r="N30" s="1095"/>
      <c r="O30" s="1095"/>
      <c r="P30" s="1095"/>
      <c r="Q30" s="1095"/>
      <c r="R30" s="1095"/>
      <c r="S30" s="1095"/>
      <c r="T30" s="1095"/>
    </row>
    <row r="31" spans="1:20" s="1090" customFormat="1" ht="18.75">
      <c r="A31" s="1278"/>
      <c r="B31" s="1278">
        <v>1</v>
      </c>
      <c r="C31" s="1185"/>
      <c r="D31" s="1185"/>
      <c r="F31" s="1117" t="str">
        <f>"4."&amp;mergeValue(A31) &amp;"."&amp;mergeValue(B31)</f>
        <v>4.3.1</v>
      </c>
      <c r="G31" s="1112" t="s">
        <v>567</v>
      </c>
      <c r="H31" s="1188" t="str">
        <f>IF(region_name="","",region_name)</f>
        <v>Мурманская область</v>
      </c>
      <c r="I31" s="1091" t="s">
        <v>477</v>
      </c>
      <c r="J31" s="1116"/>
      <c r="K31" s="1095"/>
      <c r="L31" s="1095"/>
      <c r="M31" s="1095"/>
      <c r="N31" s="1095"/>
      <c r="O31" s="1095"/>
      <c r="P31" s="1095"/>
      <c r="Q31" s="1095"/>
      <c r="R31" s="1095"/>
      <c r="S31" s="1095"/>
      <c r="T31" s="1095"/>
    </row>
    <row r="32" spans="1:20" s="1090" customFormat="1" ht="22.5">
      <c r="A32" s="1278"/>
      <c r="B32" s="1278"/>
      <c r="C32" s="1278">
        <v>1</v>
      </c>
      <c r="D32" s="1185"/>
      <c r="F32" s="1117" t="str">
        <f>"4."&amp;mergeValue(A32) &amp;"."&amp;mergeValue(B32)&amp;"."&amp;mergeValue(C32)</f>
        <v>4.3.1.1</v>
      </c>
      <c r="G32" s="1121" t="s">
        <v>475</v>
      </c>
      <c r="H32" s="1188" t="str">
        <f>IF(Территории!H13="","","" &amp; Территории!H13 &amp; "")</f>
        <v>город Апатиты</v>
      </c>
      <c r="I32" s="1091" t="s">
        <v>478</v>
      </c>
      <c r="J32" s="1116"/>
      <c r="K32" s="1095"/>
      <c r="L32" s="1095"/>
      <c r="M32" s="1095"/>
      <c r="N32" s="1095"/>
      <c r="O32" s="1095"/>
      <c r="P32" s="1095"/>
      <c r="Q32" s="1095"/>
      <c r="R32" s="1095"/>
      <c r="S32" s="1095"/>
      <c r="T32" s="1095"/>
    </row>
    <row r="33" spans="1:20" s="1090" customFormat="1" ht="56.25">
      <c r="A33" s="1278"/>
      <c r="B33" s="1278"/>
      <c r="C33" s="1278"/>
      <c r="D33" s="1185">
        <v>1</v>
      </c>
      <c r="F33" s="1117" t="str">
        <f>"4."&amp;mergeValue(A33) &amp;"."&amp;mergeValue(B33)&amp;"."&amp;mergeValue(C33)&amp;"."&amp;mergeValue(D33)</f>
        <v>4.3.1.1.1</v>
      </c>
      <c r="G33" s="1129" t="s">
        <v>476</v>
      </c>
      <c r="H33" s="1188" t="str">
        <f>IF(Территории!R14="","","" &amp; Территории!R14 &amp; "")</f>
        <v>город Апатиты (47519000)</v>
      </c>
      <c r="I33" s="1186" t="s">
        <v>566</v>
      </c>
      <c r="J33" s="1116"/>
      <c r="K33" s="1095"/>
      <c r="L33" s="1095"/>
      <c r="M33" s="1095"/>
      <c r="N33" s="1095"/>
      <c r="O33" s="1095"/>
      <c r="P33" s="1095"/>
      <c r="Q33" s="1095"/>
      <c r="R33" s="1095"/>
      <c r="S33" s="1095"/>
      <c r="T33" s="1095"/>
    </row>
    <row r="34" spans="1:20" s="1090" customFormat="1" ht="45">
      <c r="A34" s="1278">
        <v>4</v>
      </c>
      <c r="B34" s="1095"/>
      <c r="C34" s="1095"/>
      <c r="D34" s="1095"/>
      <c r="F34" s="1117" t="str">
        <f>"2." &amp;mergeValue(A34)</f>
        <v>2.4</v>
      </c>
      <c r="G34" s="1126" t="s">
        <v>472</v>
      </c>
      <c r="H34" s="1188" t="str">
        <f>IF('Перечень тарифов'!R35="","наименование отсутствует","" &amp; 'Перечень тарифов'!R35 &amp; "")</f>
        <v>наименование отсутствует</v>
      </c>
      <c r="I34" s="1091" t="s">
        <v>565</v>
      </c>
      <c r="J34" s="1116"/>
      <c r="K34" s="1095"/>
      <c r="L34" s="1095"/>
      <c r="M34" s="1095"/>
      <c r="N34" s="1095"/>
      <c r="O34" s="1095"/>
      <c r="P34" s="1095"/>
      <c r="Q34" s="1095"/>
      <c r="R34" s="1095"/>
      <c r="S34" s="1095"/>
      <c r="T34" s="1095"/>
    </row>
    <row r="35" spans="1:20" s="1090" customFormat="1" ht="45">
      <c r="A35" s="1278"/>
      <c r="B35" s="1095"/>
      <c r="C35" s="1095"/>
      <c r="D35" s="1095"/>
      <c r="F35" s="1117" t="str">
        <f>"3." &amp;mergeValue(A35)</f>
        <v>3.4</v>
      </c>
      <c r="G35" s="1126" t="s">
        <v>473</v>
      </c>
      <c r="H35" s="1188"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35" s="1091" t="s">
        <v>563</v>
      </c>
      <c r="J35" s="1116"/>
      <c r="K35" s="1095"/>
      <c r="L35" s="1095"/>
      <c r="M35" s="1095"/>
      <c r="N35" s="1095"/>
      <c r="O35" s="1095"/>
      <c r="P35" s="1095"/>
      <c r="Q35" s="1095"/>
      <c r="R35" s="1095"/>
      <c r="S35" s="1095"/>
      <c r="T35" s="1095"/>
    </row>
    <row r="36" spans="1:20" s="1090" customFormat="1" ht="22.5">
      <c r="A36" s="1278"/>
      <c r="B36" s="1095"/>
      <c r="C36" s="1095"/>
      <c r="D36" s="1095"/>
      <c r="F36" s="1117" t="str">
        <f>"4."&amp;mergeValue(A36)</f>
        <v>4.4</v>
      </c>
      <c r="G36" s="1126" t="s">
        <v>474</v>
      </c>
      <c r="H36" s="1192" t="s">
        <v>448</v>
      </c>
      <c r="I36" s="1091"/>
      <c r="J36" s="1116"/>
      <c r="K36" s="1095"/>
      <c r="L36" s="1095"/>
      <c r="M36" s="1095"/>
      <c r="N36" s="1095"/>
      <c r="O36" s="1095"/>
      <c r="P36" s="1095"/>
      <c r="Q36" s="1095"/>
      <c r="R36" s="1095"/>
      <c r="S36" s="1095"/>
      <c r="T36" s="1095"/>
    </row>
    <row r="37" spans="1:20" s="1090" customFormat="1" ht="18.75">
      <c r="A37" s="1278"/>
      <c r="B37" s="1278">
        <v>1</v>
      </c>
      <c r="C37" s="1185"/>
      <c r="D37" s="1185"/>
      <c r="F37" s="1117" t="str">
        <f>"4."&amp;mergeValue(A37) &amp;"."&amp;mergeValue(B37)</f>
        <v>4.4.1</v>
      </c>
      <c r="G37" s="1112" t="s">
        <v>567</v>
      </c>
      <c r="H37" s="1188" t="str">
        <f>IF(region_name="","",region_name)</f>
        <v>Мурманская область</v>
      </c>
      <c r="I37" s="1091" t="s">
        <v>477</v>
      </c>
      <c r="J37" s="1116"/>
      <c r="K37" s="1095"/>
      <c r="L37" s="1095"/>
      <c r="M37" s="1095"/>
      <c r="N37" s="1095"/>
      <c r="O37" s="1095"/>
      <c r="P37" s="1095"/>
      <c r="Q37" s="1095"/>
      <c r="R37" s="1095"/>
      <c r="S37" s="1095"/>
      <c r="T37" s="1095"/>
    </row>
    <row r="38" spans="1:20" s="1090" customFormat="1" ht="22.5">
      <c r="A38" s="1278"/>
      <c r="B38" s="1278"/>
      <c r="C38" s="1278">
        <v>1</v>
      </c>
      <c r="D38" s="1185"/>
      <c r="F38" s="1117" t="str">
        <f>"4."&amp;mergeValue(A38) &amp;"."&amp;mergeValue(B38)&amp;"."&amp;mergeValue(C38)</f>
        <v>4.4.1.1</v>
      </c>
      <c r="G38" s="1121" t="s">
        <v>475</v>
      </c>
      <c r="H38" s="1188" t="str">
        <f>IF(Территории!H13="","","" &amp; Территории!H13 &amp; "")</f>
        <v>город Апатиты</v>
      </c>
      <c r="I38" s="1091" t="s">
        <v>478</v>
      </c>
      <c r="J38" s="1116"/>
      <c r="K38" s="1095"/>
      <c r="L38" s="1095"/>
      <c r="M38" s="1095"/>
      <c r="N38" s="1095"/>
      <c r="O38" s="1095"/>
      <c r="P38" s="1095"/>
      <c r="Q38" s="1095"/>
      <c r="R38" s="1095"/>
      <c r="S38" s="1095"/>
      <c r="T38" s="1095"/>
    </row>
    <row r="39" spans="1:20" s="1090" customFormat="1" ht="56.25">
      <c r="A39" s="1278"/>
      <c r="B39" s="1278"/>
      <c r="C39" s="1278"/>
      <c r="D39" s="1185">
        <v>1</v>
      </c>
      <c r="F39" s="1117" t="str">
        <f>"4."&amp;mergeValue(A39) &amp;"."&amp;mergeValue(B39)&amp;"."&amp;mergeValue(C39)&amp;"."&amp;mergeValue(D39)</f>
        <v>4.4.1.1.1</v>
      </c>
      <c r="G39" s="1129" t="s">
        <v>476</v>
      </c>
      <c r="H39" s="1188" t="str">
        <f>IF(Территории!R14="","","" &amp; Территории!R14 &amp; "")</f>
        <v>город Апатиты (47519000)</v>
      </c>
      <c r="I39" s="1186" t="s">
        <v>566</v>
      </c>
      <c r="J39" s="1116"/>
      <c r="K39" s="1095"/>
      <c r="L39" s="1095"/>
      <c r="M39" s="1095"/>
      <c r="N39" s="1095"/>
      <c r="O39" s="1095"/>
      <c r="P39" s="1095"/>
      <c r="Q39" s="1095"/>
      <c r="R39" s="1095"/>
      <c r="S39" s="1095"/>
      <c r="T39" s="1095"/>
    </row>
    <row r="40" spans="1:20" s="1090" customFormat="1" ht="45">
      <c r="A40" s="1278">
        <v>5</v>
      </c>
      <c r="B40" s="1095"/>
      <c r="C40" s="1095"/>
      <c r="D40" s="1095"/>
      <c r="F40" s="1117" t="str">
        <f>"2." &amp;mergeValue(A40)</f>
        <v>2.5</v>
      </c>
      <c r="G40" s="1126" t="s">
        <v>472</v>
      </c>
      <c r="H40" s="1188" t="str">
        <f>IF('Перечень тарифов'!R39="","наименование отсутствует","" &amp; 'Перечень тарифов'!R39 &amp; "")</f>
        <v>наименование отсутствует</v>
      </c>
      <c r="I40" s="1091" t="s">
        <v>565</v>
      </c>
      <c r="J40" s="1116"/>
      <c r="K40" s="1095"/>
      <c r="L40" s="1095"/>
      <c r="M40" s="1095"/>
      <c r="N40" s="1095"/>
      <c r="O40" s="1095"/>
      <c r="P40" s="1095"/>
      <c r="Q40" s="1095"/>
      <c r="R40" s="1095"/>
      <c r="S40" s="1095"/>
      <c r="T40" s="1095"/>
    </row>
    <row r="41" spans="1:20" s="1090" customFormat="1" ht="45">
      <c r="A41" s="1278"/>
      <c r="B41" s="1095"/>
      <c r="C41" s="1095"/>
      <c r="D41" s="1095"/>
      <c r="F41" s="1117" t="str">
        <f>"3." &amp;mergeValue(A41)</f>
        <v>3.5</v>
      </c>
      <c r="G41" s="1126" t="s">
        <v>473</v>
      </c>
      <c r="H41" s="1188" t="str">
        <f>IF('Перечень тарифов'!F35="","наименование отсутствует","" &amp; 'Перечень тарифов'!F35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1091" t="s">
        <v>563</v>
      </c>
      <c r="J41" s="1116"/>
      <c r="K41" s="1095"/>
      <c r="L41" s="1095"/>
      <c r="M41" s="1095"/>
      <c r="N41" s="1095"/>
      <c r="O41" s="1095"/>
      <c r="P41" s="1095"/>
      <c r="Q41" s="1095"/>
      <c r="R41" s="1095"/>
      <c r="S41" s="1095"/>
      <c r="T41" s="1095"/>
    </row>
    <row r="42" spans="1:20" s="1090" customFormat="1" ht="22.5">
      <c r="A42" s="1278"/>
      <c r="B42" s="1095"/>
      <c r="C42" s="1095"/>
      <c r="D42" s="1095"/>
      <c r="F42" s="1117" t="str">
        <f>"4."&amp;mergeValue(A42)</f>
        <v>4.5</v>
      </c>
      <c r="G42" s="1126" t="s">
        <v>474</v>
      </c>
      <c r="H42" s="1192" t="s">
        <v>448</v>
      </c>
      <c r="I42" s="1091"/>
      <c r="J42" s="1116"/>
      <c r="K42" s="1095"/>
      <c r="L42" s="1095"/>
      <c r="M42" s="1095"/>
      <c r="N42" s="1095"/>
      <c r="O42" s="1095"/>
      <c r="P42" s="1095"/>
      <c r="Q42" s="1095"/>
      <c r="R42" s="1095"/>
      <c r="S42" s="1095"/>
      <c r="T42" s="1095"/>
    </row>
    <row r="43" spans="1:20" s="1090" customFormat="1" ht="18.75">
      <c r="A43" s="1278"/>
      <c r="B43" s="1278">
        <v>1</v>
      </c>
      <c r="C43" s="1185"/>
      <c r="D43" s="1185"/>
      <c r="F43" s="1117" t="str">
        <f>"4."&amp;mergeValue(A43) &amp;"."&amp;mergeValue(B43)</f>
        <v>4.5.1</v>
      </c>
      <c r="G43" s="1112" t="s">
        <v>567</v>
      </c>
      <c r="H43" s="1188" t="str">
        <f>IF(region_name="","",region_name)</f>
        <v>Мурманская область</v>
      </c>
      <c r="I43" s="1091" t="s">
        <v>477</v>
      </c>
      <c r="J43" s="1116"/>
      <c r="K43" s="1095"/>
      <c r="L43" s="1095"/>
      <c r="M43" s="1095"/>
      <c r="N43" s="1095"/>
      <c r="O43" s="1095"/>
      <c r="P43" s="1095"/>
      <c r="Q43" s="1095"/>
      <c r="R43" s="1095"/>
      <c r="S43" s="1095"/>
      <c r="T43" s="1095"/>
    </row>
    <row r="44" spans="1:20" s="1090" customFormat="1" ht="22.5">
      <c r="A44" s="1278"/>
      <c r="B44" s="1278"/>
      <c r="C44" s="1278">
        <v>1</v>
      </c>
      <c r="D44" s="1185"/>
      <c r="F44" s="1117" t="str">
        <f>"4."&amp;mergeValue(A44) &amp;"."&amp;mergeValue(B44)&amp;"."&amp;mergeValue(C44)</f>
        <v>4.5.1.1</v>
      </c>
      <c r="G44" s="1121" t="s">
        <v>475</v>
      </c>
      <c r="H44" s="1188" t="str">
        <f>IF(Территории!H13="","","" &amp; Территории!H13 &amp; "")</f>
        <v>город Апатиты</v>
      </c>
      <c r="I44" s="1091" t="s">
        <v>478</v>
      </c>
      <c r="J44" s="1116"/>
      <c r="K44" s="1095"/>
      <c r="L44" s="1095"/>
      <c r="M44" s="1095"/>
      <c r="N44" s="1095"/>
      <c r="O44" s="1095"/>
      <c r="P44" s="1095"/>
      <c r="Q44" s="1095"/>
      <c r="R44" s="1095"/>
      <c r="S44" s="1095"/>
      <c r="T44" s="1095"/>
    </row>
    <row r="45" spans="1:20" s="1090" customFormat="1" ht="56.25">
      <c r="A45" s="1278"/>
      <c r="B45" s="1278"/>
      <c r="C45" s="1278"/>
      <c r="D45" s="1185">
        <v>1</v>
      </c>
      <c r="F45" s="1117" t="str">
        <f>"4."&amp;mergeValue(A45) &amp;"."&amp;mergeValue(B45)&amp;"."&amp;mergeValue(C45)&amp;"."&amp;mergeValue(D45)</f>
        <v>4.5.1.1.1</v>
      </c>
      <c r="G45" s="1129" t="s">
        <v>476</v>
      </c>
      <c r="H45" s="1188" t="str">
        <f>IF(Территории!R14="","","" &amp; Территории!R14 &amp; "")</f>
        <v>город Апатиты (47519000)</v>
      </c>
      <c r="I45" s="1186" t="s">
        <v>566</v>
      </c>
      <c r="J45" s="1116"/>
      <c r="K45" s="1095"/>
      <c r="L45" s="1095"/>
      <c r="M45" s="1095"/>
      <c r="N45" s="1095"/>
      <c r="O45" s="1095"/>
      <c r="P45" s="1095"/>
      <c r="Q45" s="1095"/>
      <c r="R45" s="1095"/>
      <c r="S45" s="1095"/>
      <c r="T45" s="1095"/>
    </row>
    <row r="46" spans="1:20" s="1090" customFormat="1" ht="22.5">
      <c r="A46" s="1278"/>
      <c r="B46" s="1095">
        <v>2</v>
      </c>
      <c r="C46" s="1095"/>
      <c r="D46" s="1095"/>
      <c r="F46" s="1117" t="str">
        <f>"4."&amp;mergeValue(A46)</f>
        <v>4.5</v>
      </c>
      <c r="G46" s="1126" t="s">
        <v>474</v>
      </c>
      <c r="H46" s="1192" t="s">
        <v>448</v>
      </c>
      <c r="I46" s="1091"/>
      <c r="J46" s="1116"/>
      <c r="K46" s="1095"/>
      <c r="L46" s="1095"/>
      <c r="M46" s="1095"/>
      <c r="N46" s="1095"/>
      <c r="O46" s="1095"/>
      <c r="P46" s="1095"/>
      <c r="Q46" s="1095"/>
      <c r="R46" s="1095"/>
      <c r="S46" s="1095"/>
      <c r="T46" s="1095"/>
    </row>
    <row r="47" spans="1:20" s="1090" customFormat="1" ht="18.75">
      <c r="A47" s="1278"/>
      <c r="B47" s="1278">
        <v>2</v>
      </c>
      <c r="C47" s="1185"/>
      <c r="D47" s="1185"/>
      <c r="F47" s="1117" t="str">
        <f>"4."&amp;mergeValue(A47) &amp;"."&amp;mergeValue(B47)</f>
        <v>4.5.2</v>
      </c>
      <c r="G47" s="1112" t="s">
        <v>567</v>
      </c>
      <c r="H47" s="1188" t="str">
        <f>IF(region_name="","",region_name)</f>
        <v>Мурманская область</v>
      </c>
      <c r="I47" s="1091" t="s">
        <v>477</v>
      </c>
      <c r="J47" s="1116"/>
      <c r="K47" s="1095"/>
      <c r="L47" s="1095"/>
      <c r="M47" s="1095"/>
      <c r="N47" s="1095"/>
      <c r="O47" s="1095"/>
      <c r="P47" s="1095"/>
      <c r="Q47" s="1095"/>
      <c r="R47" s="1095"/>
      <c r="S47" s="1095"/>
      <c r="T47" s="1095"/>
    </row>
    <row r="48" spans="1:20" s="1090" customFormat="1" ht="22.5">
      <c r="A48" s="1278"/>
      <c r="B48" s="1278"/>
      <c r="C48" s="1278">
        <v>1</v>
      </c>
      <c r="D48" s="1185"/>
      <c r="F48" s="1117" t="str">
        <f>"4."&amp;mergeValue(A48) &amp;"."&amp;mergeValue(B48)&amp;"."&amp;mergeValue(C48)</f>
        <v>4.5.2.1</v>
      </c>
      <c r="G48" s="1121" t="s">
        <v>475</v>
      </c>
      <c r="H48" s="1188" t="str">
        <f>IF(Территории!H16="","","" &amp; Территории!H16 &amp; "")</f>
        <v>город Кировск</v>
      </c>
      <c r="I48" s="1091" t="s">
        <v>478</v>
      </c>
      <c r="J48" s="1116"/>
      <c r="K48" s="1095"/>
      <c r="L48" s="1095"/>
      <c r="M48" s="1095"/>
      <c r="N48" s="1095"/>
      <c r="O48" s="1095"/>
      <c r="P48" s="1095"/>
      <c r="Q48" s="1095"/>
      <c r="R48" s="1095"/>
      <c r="S48" s="1095"/>
      <c r="T48" s="1095"/>
    </row>
    <row r="49" spans="1:20" s="1090" customFormat="1" ht="56.25">
      <c r="A49" s="1278"/>
      <c r="B49" s="1278"/>
      <c r="C49" s="1278"/>
      <c r="D49" s="1185">
        <v>1</v>
      </c>
      <c r="F49" s="1117" t="str">
        <f>"4."&amp;mergeValue(A49) &amp;"."&amp;mergeValue(B49)&amp;"."&amp;mergeValue(C49)&amp;"."&amp;mergeValue(D49)</f>
        <v>4.5.2.1.1</v>
      </c>
      <c r="G49" s="1129" t="s">
        <v>476</v>
      </c>
      <c r="H49" s="1188" t="str">
        <f>IF(Территории!R17="","","" &amp; Территории!R17 &amp; "")</f>
        <v>город Кировск (47522000)</v>
      </c>
      <c r="I49" s="1186" t="s">
        <v>566</v>
      </c>
      <c r="J49" s="1116"/>
      <c r="K49" s="1095"/>
      <c r="L49" s="1095"/>
      <c r="M49" s="1095"/>
      <c r="N49" s="1095"/>
      <c r="O49" s="1095"/>
      <c r="P49" s="1095"/>
      <c r="Q49" s="1095"/>
      <c r="R49" s="1095"/>
      <c r="S49" s="1095"/>
      <c r="T49" s="1095"/>
    </row>
    <row r="50" spans="1:20" s="1090" customFormat="1" ht="45">
      <c r="A50" s="1278">
        <v>6</v>
      </c>
      <c r="B50" s="1095"/>
      <c r="C50" s="1095"/>
      <c r="D50" s="1095"/>
      <c r="F50" s="1117" t="str">
        <f>"2." &amp;mergeValue(A50)</f>
        <v>2.6</v>
      </c>
      <c r="G50" s="1126" t="s">
        <v>472</v>
      </c>
      <c r="H50" s="1188" t="str">
        <f>IF('Перечень тарифов'!R44="","наименование отсутствует","" &amp; 'Перечень тарифов'!R44 &amp; "")</f>
        <v>наименование отсутствует</v>
      </c>
      <c r="I50" s="1091" t="s">
        <v>565</v>
      </c>
      <c r="J50" s="1116"/>
      <c r="K50" s="1095"/>
      <c r="L50" s="1095"/>
      <c r="M50" s="1095"/>
      <c r="N50" s="1095"/>
      <c r="O50" s="1095"/>
      <c r="P50" s="1095"/>
      <c r="Q50" s="1095"/>
      <c r="R50" s="1095"/>
      <c r="S50" s="1095"/>
      <c r="T50" s="1095"/>
    </row>
    <row r="51" spans="1:20" s="1090" customFormat="1" ht="22.5">
      <c r="A51" s="1278"/>
      <c r="B51" s="1095"/>
      <c r="C51" s="1095"/>
      <c r="D51" s="1095"/>
      <c r="F51" s="1117" t="str">
        <f>"3." &amp;mergeValue(A51)</f>
        <v>3.6</v>
      </c>
      <c r="G51" s="1126" t="s">
        <v>473</v>
      </c>
      <c r="H51" s="1188" t="str">
        <f>IF('Перечень тарифов'!F44="","наименование отсутствует","" &amp; 'Перечень тарифов'!F44 &amp; "")</f>
        <v>Поддержание резервной тепловой мощности при отсутствии потребления тепловой энергии</v>
      </c>
      <c r="I51" s="1091" t="s">
        <v>563</v>
      </c>
      <c r="J51" s="1116"/>
      <c r="K51" s="1095"/>
      <c r="L51" s="1095"/>
      <c r="M51" s="1095"/>
      <c r="N51" s="1095"/>
      <c r="O51" s="1095"/>
      <c r="P51" s="1095"/>
      <c r="Q51" s="1095"/>
      <c r="R51" s="1095"/>
      <c r="S51" s="1095"/>
      <c r="T51" s="1095"/>
    </row>
    <row r="52" spans="1:20" s="1090" customFormat="1" ht="22.5">
      <c r="A52" s="1278"/>
      <c r="B52" s="1095"/>
      <c r="C52" s="1095"/>
      <c r="D52" s="1095"/>
      <c r="F52" s="1117" t="str">
        <f>"4."&amp;mergeValue(A52)</f>
        <v>4.6</v>
      </c>
      <c r="G52" s="1126" t="s">
        <v>474</v>
      </c>
      <c r="H52" s="1192" t="s">
        <v>448</v>
      </c>
      <c r="I52" s="1091"/>
      <c r="J52" s="1116"/>
      <c r="K52" s="1095"/>
      <c r="L52" s="1095"/>
      <c r="M52" s="1095"/>
      <c r="N52" s="1095"/>
      <c r="O52" s="1095"/>
      <c r="P52" s="1095"/>
      <c r="Q52" s="1095"/>
      <c r="R52" s="1095"/>
      <c r="S52" s="1095"/>
      <c r="T52" s="1095"/>
    </row>
    <row r="53" spans="1:20" s="1090" customFormat="1" ht="18.75">
      <c r="A53" s="1278"/>
      <c r="B53" s="1278">
        <v>1</v>
      </c>
      <c r="C53" s="1185"/>
      <c r="D53" s="1185"/>
      <c r="F53" s="1117" t="str">
        <f>"4."&amp;mergeValue(A53) &amp;"."&amp;mergeValue(B53)</f>
        <v>4.6.1</v>
      </c>
      <c r="G53" s="1112" t="s">
        <v>567</v>
      </c>
      <c r="H53" s="1188" t="str">
        <f>IF(region_name="","",region_name)</f>
        <v>Мурманская область</v>
      </c>
      <c r="I53" s="1091" t="s">
        <v>477</v>
      </c>
      <c r="J53" s="1116"/>
      <c r="K53" s="1095"/>
      <c r="L53" s="1095"/>
      <c r="M53" s="1095"/>
      <c r="N53" s="1095"/>
      <c r="O53" s="1095"/>
      <c r="P53" s="1095"/>
      <c r="Q53" s="1095"/>
      <c r="R53" s="1095"/>
      <c r="S53" s="1095"/>
      <c r="T53" s="1095"/>
    </row>
    <row r="54" spans="1:20" s="1090" customFormat="1" ht="22.5">
      <c r="A54" s="1278"/>
      <c r="B54" s="1278"/>
      <c r="C54" s="1278">
        <v>1</v>
      </c>
      <c r="D54" s="1185"/>
      <c r="F54" s="1117" t="str">
        <f>"4."&amp;mergeValue(A54) &amp;"."&amp;mergeValue(B54)&amp;"."&amp;mergeValue(C54)</f>
        <v>4.6.1.1</v>
      </c>
      <c r="G54" s="1121" t="s">
        <v>475</v>
      </c>
      <c r="H54" s="1188" t="str">
        <f>IF(Территории!H13="","","" &amp; Территории!H13 &amp; "")</f>
        <v>город Апатиты</v>
      </c>
      <c r="I54" s="1091" t="s">
        <v>478</v>
      </c>
      <c r="J54" s="1116"/>
      <c r="K54" s="1095"/>
      <c r="L54" s="1095"/>
      <c r="M54" s="1095"/>
      <c r="N54" s="1095"/>
      <c r="O54" s="1095"/>
      <c r="P54" s="1095"/>
      <c r="Q54" s="1095"/>
      <c r="R54" s="1095"/>
      <c r="S54" s="1095"/>
      <c r="T54" s="1095"/>
    </row>
    <row r="55" spans="1:20" s="1090" customFormat="1" ht="56.25">
      <c r="A55" s="1278"/>
      <c r="B55" s="1278"/>
      <c r="C55" s="1278"/>
      <c r="D55" s="1185">
        <v>1</v>
      </c>
      <c r="F55" s="1117" t="str">
        <f>"4."&amp;mergeValue(A55) &amp;"."&amp;mergeValue(B55)&amp;"."&amp;mergeValue(C55)&amp;"."&amp;mergeValue(D55)</f>
        <v>4.6.1.1.1</v>
      </c>
      <c r="G55" s="1129" t="s">
        <v>476</v>
      </c>
      <c r="H55" s="1188" t="str">
        <f>IF(Территории!R14="","","" &amp; Территории!R14 &amp; "")</f>
        <v>город Апатиты (47519000)</v>
      </c>
      <c r="I55" s="1186" t="s">
        <v>566</v>
      </c>
      <c r="J55" s="1116"/>
      <c r="K55" s="1095"/>
      <c r="L55" s="1095"/>
      <c r="M55" s="1095"/>
      <c r="N55" s="1095"/>
      <c r="O55" s="1095"/>
      <c r="P55" s="1095"/>
      <c r="Q55" s="1095"/>
      <c r="R55" s="1095"/>
      <c r="S55" s="1095"/>
      <c r="T55" s="1095"/>
    </row>
    <row r="56" spans="1:20" s="1090" customFormat="1" ht="22.5">
      <c r="A56" s="1278"/>
      <c r="B56" s="1095">
        <v>2</v>
      </c>
      <c r="C56" s="1095"/>
      <c r="D56" s="1095"/>
      <c r="F56" s="1117" t="str">
        <f>"4."&amp;mergeValue(A56)</f>
        <v>4.6</v>
      </c>
      <c r="G56" s="1126" t="s">
        <v>474</v>
      </c>
      <c r="H56" s="1192" t="s">
        <v>448</v>
      </c>
      <c r="I56" s="1091"/>
      <c r="J56" s="1116"/>
      <c r="K56" s="1095"/>
      <c r="L56" s="1095"/>
      <c r="M56" s="1095"/>
      <c r="N56" s="1095"/>
      <c r="O56" s="1095"/>
      <c r="P56" s="1095"/>
      <c r="Q56" s="1095"/>
      <c r="R56" s="1095"/>
      <c r="S56" s="1095"/>
      <c r="T56" s="1095"/>
    </row>
    <row r="57" spans="1:20" s="1090" customFormat="1" ht="18.75">
      <c r="A57" s="1278"/>
      <c r="B57" s="1278">
        <v>2</v>
      </c>
      <c r="C57" s="1185"/>
      <c r="D57" s="1185"/>
      <c r="F57" s="1117" t="str">
        <f>"4."&amp;mergeValue(A57) &amp;"."&amp;mergeValue(B57)</f>
        <v>4.6.2</v>
      </c>
      <c r="G57" s="1112" t="s">
        <v>567</v>
      </c>
      <c r="H57" s="1188" t="str">
        <f>IF(region_name="","",region_name)</f>
        <v>Мурманская область</v>
      </c>
      <c r="I57" s="1091" t="s">
        <v>477</v>
      </c>
      <c r="J57" s="1116"/>
      <c r="K57" s="1095"/>
      <c r="L57" s="1095"/>
      <c r="M57" s="1095"/>
      <c r="N57" s="1095"/>
      <c r="O57" s="1095"/>
      <c r="P57" s="1095"/>
      <c r="Q57" s="1095"/>
      <c r="R57" s="1095"/>
      <c r="S57" s="1095"/>
      <c r="T57" s="1095"/>
    </row>
    <row r="58" spans="1:20" s="1090" customFormat="1" ht="22.5">
      <c r="A58" s="1278"/>
      <c r="B58" s="1278"/>
      <c r="C58" s="1278">
        <v>1</v>
      </c>
      <c r="D58" s="1185"/>
      <c r="F58" s="1117" t="str">
        <f>"4."&amp;mergeValue(A58) &amp;"."&amp;mergeValue(B58)&amp;"."&amp;mergeValue(C58)</f>
        <v>4.6.2.1</v>
      </c>
      <c r="G58" s="1121" t="s">
        <v>475</v>
      </c>
      <c r="H58" s="1188" t="str">
        <f>IF(Территории!H16="","","" &amp; Территории!H16 &amp; "")</f>
        <v>город Кировск</v>
      </c>
      <c r="I58" s="1091" t="s">
        <v>478</v>
      </c>
      <c r="J58" s="1116"/>
      <c r="K58" s="1095"/>
      <c r="L58" s="1095"/>
      <c r="M58" s="1095"/>
      <c r="N58" s="1095"/>
      <c r="O58" s="1095"/>
      <c r="P58" s="1095"/>
      <c r="Q58" s="1095"/>
      <c r="R58" s="1095"/>
      <c r="S58" s="1095"/>
      <c r="T58" s="1095"/>
    </row>
    <row r="59" spans="1:20" s="1090" customFormat="1" ht="56.25">
      <c r="A59" s="1278"/>
      <c r="B59" s="1278"/>
      <c r="C59" s="1278"/>
      <c r="D59" s="1185">
        <v>1</v>
      </c>
      <c r="F59" s="1117" t="str">
        <f>"4."&amp;mergeValue(A59) &amp;"."&amp;mergeValue(B59)&amp;"."&amp;mergeValue(C59)&amp;"."&amp;mergeValue(D59)</f>
        <v>4.6.2.1.1</v>
      </c>
      <c r="G59" s="1129" t="s">
        <v>476</v>
      </c>
      <c r="H59" s="1188" t="str">
        <f>IF(Территории!R17="","","" &amp; Территории!R17 &amp; "")</f>
        <v>город Кировск (47522000)</v>
      </c>
      <c r="I59" s="1186" t="s">
        <v>566</v>
      </c>
      <c r="J59" s="1116"/>
      <c r="K59" s="1095"/>
      <c r="L59" s="1095"/>
      <c r="M59" s="1095"/>
      <c r="N59" s="1095"/>
      <c r="O59" s="1095"/>
      <c r="P59" s="1095"/>
      <c r="Q59" s="1095"/>
      <c r="R59" s="1095"/>
      <c r="S59" s="1095"/>
      <c r="T59" s="1095"/>
    </row>
    <row r="60" spans="1:20" s="1090" customFormat="1" ht="45">
      <c r="A60" s="1278">
        <v>7</v>
      </c>
      <c r="B60" s="1095"/>
      <c r="C60" s="1095"/>
      <c r="D60" s="1095"/>
      <c r="F60" s="1117" t="str">
        <f>"2." &amp;mergeValue(A60)</f>
        <v>2.7</v>
      </c>
      <c r="G60" s="1126" t="s">
        <v>472</v>
      </c>
      <c r="H60" s="1188" t="str">
        <f>IF('Перечень тарифов'!R49="","наименование отсутствует","" &amp; 'Перечень тарифов'!R49 &amp; "")</f>
        <v>наименование отсутствует</v>
      </c>
      <c r="I60" s="1091" t="s">
        <v>565</v>
      </c>
      <c r="J60" s="1116"/>
      <c r="K60" s="1095"/>
      <c r="L60" s="1095"/>
      <c r="M60" s="1095"/>
      <c r="N60" s="1095"/>
      <c r="O60" s="1095"/>
      <c r="P60" s="1095"/>
      <c r="Q60" s="1095"/>
      <c r="R60" s="1095"/>
      <c r="S60" s="1095"/>
      <c r="T60" s="1095"/>
    </row>
    <row r="61" spans="1:20" s="1090" customFormat="1" ht="45">
      <c r="A61" s="1278"/>
      <c r="B61" s="1095"/>
      <c r="C61" s="1095"/>
      <c r="D61" s="1095"/>
      <c r="F61" s="1117" t="str">
        <f>"3." &amp;mergeValue(A61)</f>
        <v>3.7</v>
      </c>
      <c r="G61" s="1126" t="s">
        <v>473</v>
      </c>
      <c r="H61" s="1188" t="str">
        <f>IF('Перечень тарифов'!F49="","наименование отсутствует","" &amp; 'Перечень тарифов'!F49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61" s="1091" t="s">
        <v>563</v>
      </c>
      <c r="J61" s="1116"/>
      <c r="K61" s="1095"/>
      <c r="L61" s="1095"/>
      <c r="M61" s="1095"/>
      <c r="N61" s="1095"/>
      <c r="O61" s="1095"/>
      <c r="P61" s="1095"/>
      <c r="Q61" s="1095"/>
      <c r="R61" s="1095"/>
      <c r="S61" s="1095"/>
      <c r="T61" s="1095"/>
    </row>
    <row r="62" spans="1:20" s="1090" customFormat="1" ht="22.5">
      <c r="A62" s="1278"/>
      <c r="B62" s="1095"/>
      <c r="C62" s="1095"/>
      <c r="D62" s="1095"/>
      <c r="F62" s="1117" t="str">
        <f>"4."&amp;mergeValue(A62)</f>
        <v>4.7</v>
      </c>
      <c r="G62" s="1126" t="s">
        <v>474</v>
      </c>
      <c r="H62" s="1192" t="s">
        <v>448</v>
      </c>
      <c r="I62" s="1091"/>
      <c r="J62" s="1116"/>
      <c r="K62" s="1095"/>
      <c r="L62" s="1095"/>
      <c r="M62" s="1095"/>
      <c r="N62" s="1095"/>
      <c r="O62" s="1095"/>
      <c r="P62" s="1095"/>
      <c r="Q62" s="1095"/>
      <c r="R62" s="1095"/>
      <c r="S62" s="1095"/>
      <c r="T62" s="1095"/>
    </row>
    <row r="63" spans="1:20" s="1090" customFormat="1" ht="18.75">
      <c r="A63" s="1278"/>
      <c r="B63" s="1278">
        <v>1</v>
      </c>
      <c r="C63" s="1185"/>
      <c r="D63" s="1185"/>
      <c r="F63" s="1117" t="str">
        <f>"4."&amp;mergeValue(A63) &amp;"."&amp;mergeValue(B63)</f>
        <v>4.7.1</v>
      </c>
      <c r="G63" s="1112" t="s">
        <v>567</v>
      </c>
      <c r="H63" s="1188" t="str">
        <f>IF(region_name="","",region_name)</f>
        <v>Мурманская область</v>
      </c>
      <c r="I63" s="1091" t="s">
        <v>477</v>
      </c>
      <c r="J63" s="1116"/>
      <c r="K63" s="1095"/>
      <c r="L63" s="1095"/>
      <c r="M63" s="1095"/>
      <c r="N63" s="1095"/>
      <c r="O63" s="1095"/>
      <c r="P63" s="1095"/>
      <c r="Q63" s="1095"/>
      <c r="R63" s="1095"/>
      <c r="S63" s="1095"/>
      <c r="T63" s="1095"/>
    </row>
    <row r="64" spans="1:20" s="1090" customFormat="1" ht="22.5">
      <c r="A64" s="1278"/>
      <c r="B64" s="1278"/>
      <c r="C64" s="1278">
        <v>1</v>
      </c>
      <c r="D64" s="1185"/>
      <c r="F64" s="1117" t="str">
        <f>"4."&amp;mergeValue(A64) &amp;"."&amp;mergeValue(B64)&amp;"."&amp;mergeValue(C64)</f>
        <v>4.7.1.1</v>
      </c>
      <c r="G64" s="1121" t="s">
        <v>475</v>
      </c>
      <c r="H64" s="1188" t="str">
        <f>IF(Территории!H13="","","" &amp; Территории!H13 &amp; "")</f>
        <v>город Апатиты</v>
      </c>
      <c r="I64" s="1091" t="s">
        <v>478</v>
      </c>
      <c r="J64" s="1116"/>
      <c r="K64" s="1095"/>
      <c r="L64" s="1095"/>
      <c r="M64" s="1095"/>
      <c r="N64" s="1095"/>
      <c r="O64" s="1095"/>
      <c r="P64" s="1095"/>
      <c r="Q64" s="1095"/>
      <c r="R64" s="1095"/>
      <c r="S64" s="1095"/>
      <c r="T64" s="1095"/>
    </row>
    <row r="65" spans="1:20" s="1090" customFormat="1" ht="56.25">
      <c r="A65" s="1278"/>
      <c r="B65" s="1278"/>
      <c r="C65" s="1278"/>
      <c r="D65" s="1185">
        <v>1</v>
      </c>
      <c r="F65" s="1117" t="str">
        <f>"4."&amp;mergeValue(A65) &amp;"."&amp;mergeValue(B65)&amp;"."&amp;mergeValue(C65)&amp;"."&amp;mergeValue(D65)</f>
        <v>4.7.1.1.1</v>
      </c>
      <c r="G65" s="1129" t="s">
        <v>476</v>
      </c>
      <c r="H65" s="1188" t="str">
        <f>IF(Территории!R14="","","" &amp; Территории!R14 &amp; "")</f>
        <v>город Апатиты (47519000)</v>
      </c>
      <c r="I65" s="1186" t="s">
        <v>566</v>
      </c>
      <c r="J65" s="1116"/>
      <c r="K65" s="1095"/>
      <c r="L65" s="1095"/>
      <c r="M65" s="1095"/>
      <c r="N65" s="1095"/>
      <c r="O65" s="1095"/>
      <c r="P65" s="1095"/>
      <c r="Q65" s="1095"/>
      <c r="R65" s="1095"/>
      <c r="S65" s="1095"/>
      <c r="T65" s="1095"/>
    </row>
    <row r="66" spans="1:20" s="1090" customFormat="1" ht="22.5">
      <c r="A66" s="1278"/>
      <c r="B66" s="1095">
        <v>2</v>
      </c>
      <c r="C66" s="1095"/>
      <c r="D66" s="1095"/>
      <c r="F66" s="1117" t="str">
        <f>"4."&amp;mergeValue(A66)</f>
        <v>4.7</v>
      </c>
      <c r="G66" s="1126" t="s">
        <v>474</v>
      </c>
      <c r="H66" s="1192" t="s">
        <v>448</v>
      </c>
      <c r="I66" s="1091"/>
      <c r="J66" s="1116"/>
      <c r="K66" s="1095"/>
      <c r="L66" s="1095"/>
      <c r="M66" s="1095"/>
      <c r="N66" s="1095"/>
      <c r="O66" s="1095"/>
      <c r="P66" s="1095"/>
      <c r="Q66" s="1095"/>
      <c r="R66" s="1095"/>
      <c r="S66" s="1095"/>
      <c r="T66" s="1095"/>
    </row>
    <row r="67" spans="1:20" s="1090" customFormat="1" ht="18.75">
      <c r="A67" s="1278"/>
      <c r="B67" s="1278">
        <v>2</v>
      </c>
      <c r="C67" s="1185"/>
      <c r="D67" s="1185"/>
      <c r="F67" s="1117" t="str">
        <f>"4."&amp;mergeValue(A67) &amp;"."&amp;mergeValue(B67)</f>
        <v>4.7.2</v>
      </c>
      <c r="G67" s="1112" t="s">
        <v>567</v>
      </c>
      <c r="H67" s="1188" t="str">
        <f>IF(region_name="","",region_name)</f>
        <v>Мурманская область</v>
      </c>
      <c r="I67" s="1091" t="s">
        <v>477</v>
      </c>
      <c r="J67" s="1116"/>
      <c r="K67" s="1095"/>
      <c r="L67" s="1095"/>
      <c r="M67" s="1095"/>
      <c r="N67" s="1095"/>
      <c r="O67" s="1095"/>
      <c r="P67" s="1095"/>
      <c r="Q67" s="1095"/>
      <c r="R67" s="1095"/>
      <c r="S67" s="1095"/>
      <c r="T67" s="1095"/>
    </row>
    <row r="68" spans="1:20" s="1090" customFormat="1" ht="22.5">
      <c r="A68" s="1278"/>
      <c r="B68" s="1278"/>
      <c r="C68" s="1278">
        <v>1</v>
      </c>
      <c r="D68" s="1185"/>
      <c r="F68" s="1117" t="str">
        <f>"4."&amp;mergeValue(A68) &amp;"."&amp;mergeValue(B68)&amp;"."&amp;mergeValue(C68)</f>
        <v>4.7.2.1</v>
      </c>
      <c r="G68" s="1121" t="s">
        <v>475</v>
      </c>
      <c r="H68" s="1188" t="str">
        <f>IF(Территории!H16="","","" &amp; Территории!H16 &amp; "")</f>
        <v>город Кировск</v>
      </c>
      <c r="I68" s="1091" t="s">
        <v>478</v>
      </c>
      <c r="J68" s="1116"/>
      <c r="K68" s="1095"/>
      <c r="L68" s="1095"/>
      <c r="M68" s="1095"/>
      <c r="N68" s="1095"/>
      <c r="O68" s="1095"/>
      <c r="P68" s="1095"/>
      <c r="Q68" s="1095"/>
      <c r="R68" s="1095"/>
      <c r="S68" s="1095"/>
      <c r="T68" s="1095"/>
    </row>
    <row r="69" spans="1:20" s="1090" customFormat="1" ht="56.25">
      <c r="A69" s="1278"/>
      <c r="B69" s="1278"/>
      <c r="C69" s="1278"/>
      <c r="D69" s="1185">
        <v>1</v>
      </c>
      <c r="F69" s="1117" t="str">
        <f>"4."&amp;mergeValue(A69) &amp;"."&amp;mergeValue(B69)&amp;"."&amp;mergeValue(C69)&amp;"."&amp;mergeValue(D69)</f>
        <v>4.7.2.1.1</v>
      </c>
      <c r="G69" s="1129" t="s">
        <v>476</v>
      </c>
      <c r="H69" s="1188" t="str">
        <f>IF(Территории!R17="","","" &amp; Территории!R17 &amp; "")</f>
        <v>город Кировск (47522000)</v>
      </c>
      <c r="I69" s="1186" t="s">
        <v>566</v>
      </c>
      <c r="J69" s="1116"/>
      <c r="K69" s="1095"/>
      <c r="L69" s="1095"/>
      <c r="M69" s="1095"/>
      <c r="N69" s="1095"/>
      <c r="O69" s="1095"/>
      <c r="P69" s="1095"/>
      <c r="Q69" s="1095"/>
      <c r="R69" s="1095"/>
      <c r="S69" s="1095"/>
      <c r="T69" s="1095"/>
    </row>
    <row r="70" spans="1:20" s="1090" customFormat="1" ht="45">
      <c r="A70" s="1278">
        <v>8</v>
      </c>
      <c r="B70" s="1095"/>
      <c r="C70" s="1095"/>
      <c r="D70" s="1095"/>
      <c r="F70" s="1117" t="str">
        <f>"2." &amp;mergeValue(A70)</f>
        <v>2.8</v>
      </c>
      <c r="G70" s="1126" t="s">
        <v>472</v>
      </c>
      <c r="H70" s="1188" t="str">
        <f>IF('Перечень тарифов'!R54="","наименование отсутствует","" &amp; 'Перечень тарифов'!R54 &amp; "")</f>
        <v>наименование отсутствует</v>
      </c>
      <c r="I70" s="1091" t="s">
        <v>565</v>
      </c>
      <c r="J70" s="1116"/>
      <c r="K70" s="1095"/>
      <c r="L70" s="1095"/>
      <c r="M70" s="1095"/>
      <c r="N70" s="1095"/>
      <c r="O70" s="1095"/>
      <c r="P70" s="1095"/>
      <c r="Q70" s="1095"/>
      <c r="R70" s="1095"/>
      <c r="S70" s="1095"/>
      <c r="T70" s="1095"/>
    </row>
    <row r="71" spans="1:20" s="1090" customFormat="1" ht="45">
      <c r="A71" s="1278"/>
      <c r="B71" s="1095"/>
      <c r="C71" s="1095"/>
      <c r="D71" s="1095"/>
      <c r="F71" s="1117" t="str">
        <f>"3." &amp;mergeValue(A71)</f>
        <v>3.8</v>
      </c>
      <c r="G71" s="1126" t="s">
        <v>473</v>
      </c>
      <c r="H71" s="1188"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71" s="1091" t="s">
        <v>563</v>
      </c>
      <c r="J71" s="1116"/>
      <c r="K71" s="1095"/>
      <c r="L71" s="1095"/>
      <c r="M71" s="1095"/>
      <c r="N71" s="1095"/>
      <c r="O71" s="1095"/>
      <c r="P71" s="1095"/>
      <c r="Q71" s="1095"/>
      <c r="R71" s="1095"/>
      <c r="S71" s="1095"/>
      <c r="T71" s="1095"/>
    </row>
    <row r="72" spans="1:20" s="1090" customFormat="1" ht="22.5">
      <c r="A72" s="1278"/>
      <c r="B72" s="1095"/>
      <c r="C72" s="1095"/>
      <c r="D72" s="1095"/>
      <c r="F72" s="1117" t="str">
        <f>"4."&amp;mergeValue(A72)</f>
        <v>4.8</v>
      </c>
      <c r="G72" s="1126" t="s">
        <v>474</v>
      </c>
      <c r="H72" s="1192" t="s">
        <v>448</v>
      </c>
      <c r="I72" s="1091"/>
      <c r="J72" s="1116"/>
      <c r="K72" s="1095"/>
      <c r="L72" s="1095"/>
      <c r="M72" s="1095"/>
      <c r="N72" s="1095"/>
      <c r="O72" s="1095"/>
      <c r="P72" s="1095"/>
      <c r="Q72" s="1095"/>
      <c r="R72" s="1095"/>
      <c r="S72" s="1095"/>
      <c r="T72" s="1095"/>
    </row>
    <row r="73" spans="1:20" s="1090" customFormat="1" ht="18.75">
      <c r="A73" s="1278"/>
      <c r="B73" s="1278">
        <v>1</v>
      </c>
      <c r="C73" s="1185"/>
      <c r="D73" s="1185"/>
      <c r="F73" s="1117" t="str">
        <f>"4."&amp;mergeValue(A73) &amp;"."&amp;mergeValue(B73)</f>
        <v>4.8.1</v>
      </c>
      <c r="G73" s="1112" t="s">
        <v>567</v>
      </c>
      <c r="H73" s="1188" t="str">
        <f>IF(region_name="","",region_name)</f>
        <v>Мурманская область</v>
      </c>
      <c r="I73" s="1091" t="s">
        <v>477</v>
      </c>
      <c r="J73" s="1116"/>
      <c r="K73" s="1095"/>
      <c r="L73" s="1095"/>
      <c r="M73" s="1095"/>
      <c r="N73" s="1095"/>
      <c r="O73" s="1095"/>
      <c r="P73" s="1095"/>
      <c r="Q73" s="1095"/>
      <c r="R73" s="1095"/>
      <c r="S73" s="1095"/>
      <c r="T73" s="1095"/>
    </row>
    <row r="74" spans="1:20" s="1090" customFormat="1" ht="22.5">
      <c r="A74" s="1278"/>
      <c r="B74" s="1278"/>
      <c r="C74" s="1278">
        <v>1</v>
      </c>
      <c r="D74" s="1185"/>
      <c r="F74" s="1117" t="str">
        <f>"4."&amp;mergeValue(A74) &amp;"."&amp;mergeValue(B74)&amp;"."&amp;mergeValue(C74)</f>
        <v>4.8.1.1</v>
      </c>
      <c r="G74" s="1121" t="s">
        <v>475</v>
      </c>
      <c r="H74" s="1188" t="str">
        <f>IF(Территории!H13="","","" &amp; Территории!H13 &amp; "")</f>
        <v>город Апатиты</v>
      </c>
      <c r="I74" s="1091" t="s">
        <v>478</v>
      </c>
      <c r="J74" s="1116"/>
      <c r="K74" s="1095"/>
      <c r="L74" s="1095"/>
      <c r="M74" s="1095"/>
      <c r="N74" s="1095"/>
      <c r="O74" s="1095"/>
      <c r="P74" s="1095"/>
      <c r="Q74" s="1095"/>
      <c r="R74" s="1095"/>
      <c r="S74" s="1095"/>
      <c r="T74" s="1095"/>
    </row>
    <row r="75" spans="1:20" s="1090" customFormat="1" ht="56.25">
      <c r="A75" s="1278"/>
      <c r="B75" s="1278"/>
      <c r="C75" s="1278"/>
      <c r="D75" s="1185">
        <v>1</v>
      </c>
      <c r="F75" s="1117" t="str">
        <f>"4."&amp;mergeValue(A75) &amp;"."&amp;mergeValue(B75)&amp;"."&amp;mergeValue(C75)&amp;"."&amp;mergeValue(D75)</f>
        <v>4.8.1.1.1</v>
      </c>
      <c r="G75" s="1129" t="s">
        <v>476</v>
      </c>
      <c r="H75" s="1188" t="str">
        <f>IF(Территории!R14="","","" &amp; Территории!R14 &amp; "")</f>
        <v>город Апатиты (47519000)</v>
      </c>
      <c r="I75" s="1186" t="s">
        <v>566</v>
      </c>
      <c r="J75" s="1116"/>
      <c r="K75" s="1095"/>
      <c r="L75" s="1095"/>
      <c r="M75" s="1095"/>
      <c r="N75" s="1095"/>
      <c r="O75" s="1095"/>
      <c r="P75" s="1095"/>
      <c r="Q75" s="1095"/>
      <c r="R75" s="1095"/>
      <c r="S75" s="1095"/>
      <c r="T75" s="1095"/>
    </row>
    <row r="76" spans="1:20" s="1090" customFormat="1" ht="22.5">
      <c r="A76" s="1278"/>
      <c r="B76" s="1095">
        <v>2</v>
      </c>
      <c r="C76" s="1095"/>
      <c r="D76" s="1095"/>
      <c r="F76" s="1117" t="str">
        <f>"4."&amp;mergeValue(A76)</f>
        <v>4.8</v>
      </c>
      <c r="G76" s="1126" t="s">
        <v>474</v>
      </c>
      <c r="H76" s="1192" t="s">
        <v>448</v>
      </c>
      <c r="I76" s="1091"/>
      <c r="J76" s="1116"/>
      <c r="K76" s="1095"/>
      <c r="L76" s="1095"/>
      <c r="M76" s="1095"/>
      <c r="N76" s="1095"/>
      <c r="O76" s="1095"/>
      <c r="P76" s="1095"/>
      <c r="Q76" s="1095"/>
      <c r="R76" s="1095"/>
      <c r="S76" s="1095"/>
      <c r="T76" s="1095"/>
    </row>
    <row r="77" spans="1:20" s="1090" customFormat="1" ht="18.75">
      <c r="A77" s="1278"/>
      <c r="B77" s="1278">
        <v>2</v>
      </c>
      <c r="C77" s="1185"/>
      <c r="D77" s="1185"/>
      <c r="F77" s="1117" t="str">
        <f>"4."&amp;mergeValue(A77) &amp;"."&amp;mergeValue(B77)</f>
        <v>4.8.2</v>
      </c>
      <c r="G77" s="1112" t="s">
        <v>567</v>
      </c>
      <c r="H77" s="1188" t="str">
        <f>IF(region_name="","",region_name)</f>
        <v>Мурманская область</v>
      </c>
      <c r="I77" s="1091" t="s">
        <v>477</v>
      </c>
      <c r="J77" s="1116"/>
      <c r="K77" s="1095"/>
      <c r="L77" s="1095"/>
      <c r="M77" s="1095"/>
      <c r="N77" s="1095"/>
      <c r="O77" s="1095"/>
      <c r="P77" s="1095"/>
      <c r="Q77" s="1095"/>
      <c r="R77" s="1095"/>
      <c r="S77" s="1095"/>
      <c r="T77" s="1095"/>
    </row>
    <row r="78" spans="1:20" s="1090" customFormat="1" ht="22.5">
      <c r="A78" s="1278"/>
      <c r="B78" s="1278"/>
      <c r="C78" s="1278">
        <v>1</v>
      </c>
      <c r="D78" s="1185"/>
      <c r="F78" s="1117" t="str">
        <f>"4."&amp;mergeValue(A78) &amp;"."&amp;mergeValue(B78)&amp;"."&amp;mergeValue(C78)</f>
        <v>4.8.2.1</v>
      </c>
      <c r="G78" s="1121" t="s">
        <v>475</v>
      </c>
      <c r="H78" s="1188" t="str">
        <f>IF(Территории!H16="","","" &amp; Территории!H16 &amp; "")</f>
        <v>город Кировск</v>
      </c>
      <c r="I78" s="1091" t="s">
        <v>478</v>
      </c>
      <c r="J78" s="1116"/>
      <c r="K78" s="1095"/>
      <c r="L78" s="1095"/>
      <c r="M78" s="1095"/>
      <c r="N78" s="1095"/>
      <c r="O78" s="1095"/>
      <c r="P78" s="1095"/>
      <c r="Q78" s="1095"/>
      <c r="R78" s="1095"/>
      <c r="S78" s="1095"/>
      <c r="T78" s="1095"/>
    </row>
    <row r="79" spans="1:20" s="1090" customFormat="1" ht="56.25">
      <c r="A79" s="1278"/>
      <c r="B79" s="1278"/>
      <c r="C79" s="1278"/>
      <c r="D79" s="1185">
        <v>1</v>
      </c>
      <c r="F79" s="1117" t="str">
        <f>"4."&amp;mergeValue(A79) &amp;"."&amp;mergeValue(B79)&amp;"."&amp;mergeValue(C79)&amp;"."&amp;mergeValue(D79)</f>
        <v>4.8.2.1.1</v>
      </c>
      <c r="G79" s="1129" t="s">
        <v>476</v>
      </c>
      <c r="H79" s="1188" t="str">
        <f>IF(Территории!R17="","","" &amp; Территории!R17 &amp; "")</f>
        <v>город Кировск (47522000)</v>
      </c>
      <c r="I79" s="1186" t="s">
        <v>566</v>
      </c>
      <c r="J79" s="1116"/>
      <c r="K79" s="1095"/>
      <c r="L79" s="1095"/>
      <c r="M79" s="1095"/>
      <c r="N79" s="1095"/>
      <c r="O79" s="1095"/>
      <c r="P79" s="1095"/>
      <c r="Q79" s="1095"/>
      <c r="R79" s="1095"/>
      <c r="S79" s="1095"/>
      <c r="T79" s="1095"/>
    </row>
    <row r="80" spans="1:20" s="1090" customFormat="1" ht="45">
      <c r="A80" s="1278">
        <v>9</v>
      </c>
      <c r="B80" s="1095"/>
      <c r="C80" s="1095"/>
      <c r="D80" s="1095"/>
      <c r="F80" s="1117" t="str">
        <f>"2." &amp;mergeValue(A80)</f>
        <v>2.9</v>
      </c>
      <c r="G80" s="1126" t="s">
        <v>472</v>
      </c>
      <c r="H80" s="1188" t="str">
        <f>IF('Перечень тарифов'!R58="","наименование отсутствует","" &amp; 'Перечень тарифов'!R58 &amp; "")</f>
        <v>наименование отсутствует</v>
      </c>
      <c r="I80" s="1091" t="s">
        <v>565</v>
      </c>
      <c r="J80" s="1116"/>
      <c r="K80" s="1095"/>
      <c r="L80" s="1095"/>
      <c r="M80" s="1095"/>
      <c r="N80" s="1095"/>
      <c r="O80" s="1095"/>
      <c r="P80" s="1095"/>
      <c r="Q80" s="1095"/>
      <c r="R80" s="1095"/>
      <c r="S80" s="1095"/>
      <c r="T80" s="1095"/>
    </row>
    <row r="81" spans="1:20" s="1090" customFormat="1" ht="45">
      <c r="A81" s="1278"/>
      <c r="B81" s="1095"/>
      <c r="C81" s="1095"/>
      <c r="D81" s="1095"/>
      <c r="F81" s="1117" t="str">
        <f>"3." &amp;mergeValue(A81)</f>
        <v>3.9</v>
      </c>
      <c r="G81" s="1126" t="s">
        <v>473</v>
      </c>
      <c r="H81" s="1188" t="str">
        <f>IF('Перечень тарифов'!F54="","наименование отсутствует","" &amp; 'Перечень тарифов'!F54 &amp; "")</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81" s="1091" t="s">
        <v>563</v>
      </c>
      <c r="J81" s="1116"/>
      <c r="K81" s="1095"/>
      <c r="L81" s="1095"/>
      <c r="M81" s="1095"/>
      <c r="N81" s="1095"/>
      <c r="O81" s="1095"/>
      <c r="P81" s="1095"/>
      <c r="Q81" s="1095"/>
      <c r="R81" s="1095"/>
      <c r="S81" s="1095"/>
      <c r="T81" s="1095"/>
    </row>
    <row r="82" spans="1:20" s="1090" customFormat="1" ht="22.5">
      <c r="A82" s="1278"/>
      <c r="B82" s="1095"/>
      <c r="C82" s="1095"/>
      <c r="D82" s="1095"/>
      <c r="F82" s="1117" t="str">
        <f>"4."&amp;mergeValue(A82)</f>
        <v>4.9</v>
      </c>
      <c r="G82" s="1126" t="s">
        <v>474</v>
      </c>
      <c r="H82" s="1192" t="s">
        <v>448</v>
      </c>
      <c r="I82" s="1091"/>
      <c r="J82" s="1116"/>
      <c r="K82" s="1095"/>
      <c r="L82" s="1095"/>
      <c r="M82" s="1095"/>
      <c r="N82" s="1095"/>
      <c r="O82" s="1095"/>
      <c r="P82" s="1095"/>
      <c r="Q82" s="1095"/>
      <c r="R82" s="1095"/>
      <c r="S82" s="1095"/>
      <c r="T82" s="1095"/>
    </row>
    <row r="83" spans="1:20" s="1090" customFormat="1" ht="18.75">
      <c r="A83" s="1278"/>
      <c r="B83" s="1278">
        <v>1</v>
      </c>
      <c r="C83" s="1185"/>
      <c r="D83" s="1185"/>
      <c r="F83" s="1117" t="str">
        <f>"4."&amp;mergeValue(A83) &amp;"."&amp;mergeValue(B83)</f>
        <v>4.9.1</v>
      </c>
      <c r="G83" s="1112" t="s">
        <v>567</v>
      </c>
      <c r="H83" s="1188" t="str">
        <f>IF(region_name="","",region_name)</f>
        <v>Мурманская область</v>
      </c>
      <c r="I83" s="1091" t="s">
        <v>477</v>
      </c>
      <c r="J83" s="1116"/>
      <c r="K83" s="1095"/>
      <c r="L83" s="1095"/>
      <c r="M83" s="1095"/>
      <c r="N83" s="1095"/>
      <c r="O83" s="1095"/>
      <c r="P83" s="1095"/>
      <c r="Q83" s="1095"/>
      <c r="R83" s="1095"/>
      <c r="S83" s="1095"/>
      <c r="T83" s="1095"/>
    </row>
    <row r="84" spans="1:20" s="1090" customFormat="1" ht="22.5">
      <c r="A84" s="1278"/>
      <c r="B84" s="1278"/>
      <c r="C84" s="1278">
        <v>1</v>
      </c>
      <c r="D84" s="1185"/>
      <c r="F84" s="1117" t="str">
        <f>"4."&amp;mergeValue(A84) &amp;"."&amp;mergeValue(B84)&amp;"."&amp;mergeValue(C84)</f>
        <v>4.9.1.1</v>
      </c>
      <c r="G84" s="1121" t="s">
        <v>475</v>
      </c>
      <c r="H84" s="1188" t="str">
        <f>IF(Территории!H13="","","" &amp; Территории!H13 &amp; "")</f>
        <v>город Апатиты</v>
      </c>
      <c r="I84" s="1091" t="s">
        <v>478</v>
      </c>
      <c r="J84" s="1116"/>
      <c r="K84" s="1095"/>
      <c r="L84" s="1095"/>
      <c r="M84" s="1095"/>
      <c r="N84" s="1095"/>
      <c r="O84" s="1095"/>
      <c r="P84" s="1095"/>
      <c r="Q84" s="1095"/>
      <c r="R84" s="1095"/>
      <c r="S84" s="1095"/>
      <c r="T84" s="1095"/>
    </row>
    <row r="85" spans="1:20" s="1090" customFormat="1" ht="56.25">
      <c r="A85" s="1278"/>
      <c r="B85" s="1278"/>
      <c r="C85" s="1278"/>
      <c r="D85" s="1185">
        <v>1</v>
      </c>
      <c r="F85" s="1117" t="str">
        <f>"4."&amp;mergeValue(A85) &amp;"."&amp;mergeValue(B85)&amp;"."&amp;mergeValue(C85)&amp;"."&amp;mergeValue(D85)</f>
        <v>4.9.1.1.1</v>
      </c>
      <c r="G85" s="1129" t="s">
        <v>476</v>
      </c>
      <c r="H85" s="1188" t="str">
        <f>IF(Территории!R14="","","" &amp; Территории!R14 &amp; "")</f>
        <v>город Апатиты (47519000)</v>
      </c>
      <c r="I85" s="1186" t="s">
        <v>566</v>
      </c>
      <c r="J85" s="1116"/>
      <c r="K85" s="1095"/>
      <c r="L85" s="1095"/>
      <c r="M85" s="1095"/>
      <c r="N85" s="1095"/>
      <c r="O85" s="1095"/>
      <c r="P85" s="1095"/>
      <c r="Q85" s="1095"/>
      <c r="R85" s="1095"/>
      <c r="S85" s="1095"/>
      <c r="T85" s="1095"/>
    </row>
    <row r="86" spans="1:20" s="1090" customFormat="1" ht="22.5">
      <c r="A86" s="1278"/>
      <c r="B86" s="1095">
        <v>2</v>
      </c>
      <c r="C86" s="1095"/>
      <c r="D86" s="1095"/>
      <c r="F86" s="1117" t="str">
        <f>"4."&amp;mergeValue(A86)</f>
        <v>4.9</v>
      </c>
      <c r="G86" s="1126" t="s">
        <v>474</v>
      </c>
      <c r="H86" s="1192" t="s">
        <v>448</v>
      </c>
      <c r="I86" s="1091"/>
      <c r="J86" s="1116"/>
      <c r="K86" s="1095"/>
      <c r="L86" s="1095"/>
      <c r="M86" s="1095"/>
      <c r="N86" s="1095"/>
      <c r="O86" s="1095"/>
      <c r="P86" s="1095"/>
      <c r="Q86" s="1095"/>
      <c r="R86" s="1095"/>
      <c r="S86" s="1095"/>
      <c r="T86" s="1095"/>
    </row>
    <row r="87" spans="1:20" s="1090" customFormat="1" ht="18.75">
      <c r="A87" s="1278"/>
      <c r="B87" s="1278">
        <v>2</v>
      </c>
      <c r="C87" s="1185"/>
      <c r="D87" s="1185"/>
      <c r="F87" s="1117" t="str">
        <f>"4."&amp;mergeValue(A87) &amp;"."&amp;mergeValue(B87)</f>
        <v>4.9.2</v>
      </c>
      <c r="G87" s="1112" t="s">
        <v>567</v>
      </c>
      <c r="H87" s="1188" t="str">
        <f>IF(region_name="","",region_name)</f>
        <v>Мурманская область</v>
      </c>
      <c r="I87" s="1091" t="s">
        <v>477</v>
      </c>
      <c r="J87" s="1116"/>
      <c r="K87" s="1095"/>
      <c r="L87" s="1095"/>
      <c r="M87" s="1095"/>
      <c r="N87" s="1095"/>
      <c r="O87" s="1095"/>
      <c r="P87" s="1095"/>
      <c r="Q87" s="1095"/>
      <c r="R87" s="1095"/>
      <c r="S87" s="1095"/>
      <c r="T87" s="1095"/>
    </row>
    <row r="88" spans="1:20" s="1090" customFormat="1" ht="22.5">
      <c r="A88" s="1278"/>
      <c r="B88" s="1278"/>
      <c r="C88" s="1278">
        <v>1</v>
      </c>
      <c r="D88" s="1185"/>
      <c r="F88" s="1117" t="str">
        <f>"4."&amp;mergeValue(A88) &amp;"."&amp;mergeValue(B88)&amp;"."&amp;mergeValue(C88)</f>
        <v>4.9.2.1</v>
      </c>
      <c r="G88" s="1121" t="s">
        <v>475</v>
      </c>
      <c r="H88" s="1188" t="str">
        <f>IF(Территории!H16="","","" &amp; Территории!H16 &amp; "")</f>
        <v>город Кировск</v>
      </c>
      <c r="I88" s="1091" t="s">
        <v>478</v>
      </c>
      <c r="J88" s="1116"/>
      <c r="K88" s="1095"/>
      <c r="L88" s="1095"/>
      <c r="M88" s="1095"/>
      <c r="N88" s="1095"/>
      <c r="O88" s="1095"/>
      <c r="P88" s="1095"/>
      <c r="Q88" s="1095"/>
      <c r="R88" s="1095"/>
      <c r="S88" s="1095"/>
      <c r="T88" s="1095"/>
    </row>
    <row r="89" spans="1:20" s="1090" customFormat="1" ht="56.25">
      <c r="A89" s="1278"/>
      <c r="B89" s="1278"/>
      <c r="C89" s="1278"/>
      <c r="D89" s="1185">
        <v>1</v>
      </c>
      <c r="F89" s="1117" t="str">
        <f>"4."&amp;mergeValue(A89) &amp;"."&amp;mergeValue(B89)&amp;"."&amp;mergeValue(C89)&amp;"."&amp;mergeValue(D89)</f>
        <v>4.9.2.1.1</v>
      </c>
      <c r="G89" s="1129" t="s">
        <v>476</v>
      </c>
      <c r="H89" s="1188" t="str">
        <f>IF(Территории!R17="","","" &amp; Территории!R17 &amp; "")</f>
        <v>город Кировск (47522000)</v>
      </c>
      <c r="I89" s="1186" t="s">
        <v>566</v>
      </c>
      <c r="J89" s="1116"/>
      <c r="K89" s="1095"/>
      <c r="L89" s="1095"/>
      <c r="M89" s="1095"/>
      <c r="N89" s="1095"/>
      <c r="O89" s="1095"/>
      <c r="P89" s="1095"/>
      <c r="Q89" s="1095"/>
      <c r="R89" s="1095"/>
      <c r="S89" s="1095"/>
      <c r="T89" s="1095"/>
    </row>
    <row r="90" spans="1:20" s="1114" customFormat="1" ht="3" customHeight="1">
      <c r="A90" s="1115"/>
      <c r="B90" s="1115"/>
      <c r="C90" s="1115"/>
      <c r="D90" s="1115"/>
      <c r="F90" s="1113"/>
      <c r="G90" s="1127"/>
      <c r="H90" s="1128"/>
      <c r="I90" s="1098"/>
      <c r="J90" s="1115"/>
      <c r="K90" s="1115"/>
      <c r="L90" s="1115"/>
      <c r="M90" s="1115"/>
      <c r="N90" s="1115"/>
      <c r="O90" s="1115"/>
      <c r="P90" s="1115"/>
      <c r="Q90" s="1115"/>
      <c r="R90" s="1115"/>
      <c r="S90" s="1115"/>
      <c r="T90" s="1115"/>
    </row>
    <row r="91" spans="1:20" s="1114" customFormat="1" ht="15" customHeight="1">
      <c r="A91" s="1115"/>
      <c r="B91" s="1115"/>
      <c r="C91" s="1115"/>
      <c r="D91" s="1115"/>
      <c r="F91" s="1113"/>
      <c r="G91" s="1273" t="s">
        <v>568</v>
      </c>
      <c r="H91" s="1273"/>
      <c r="I91" s="1098"/>
      <c r="J91" s="1115"/>
      <c r="K91" s="1115"/>
      <c r="L91" s="1115"/>
      <c r="M91" s="1115"/>
      <c r="N91" s="1115"/>
      <c r="O91" s="1115"/>
      <c r="P91" s="1115"/>
      <c r="Q91" s="1115"/>
      <c r="R91" s="1115"/>
      <c r="S91" s="1115"/>
      <c r="T91" s="1115"/>
    </row>
  </sheetData>
  <sheetProtection password="FA9C" sheet="1" objects="1" scenarios="1" formatColumns="0" formatRows="0"/>
  <mergeCells count="45">
    <mergeCell ref="I4:I5"/>
    <mergeCell ref="A8:A17"/>
    <mergeCell ref="B11:B13"/>
    <mergeCell ref="C12:C13"/>
    <mergeCell ref="B15:B17"/>
    <mergeCell ref="C16:C17"/>
    <mergeCell ref="A28:A33"/>
    <mergeCell ref="B31:B33"/>
    <mergeCell ref="C32:C33"/>
    <mergeCell ref="F2:H2"/>
    <mergeCell ref="F4:H4"/>
    <mergeCell ref="A18:A27"/>
    <mergeCell ref="B21:B23"/>
    <mergeCell ref="C22:C23"/>
    <mergeCell ref="B25:B27"/>
    <mergeCell ref="C26:C27"/>
    <mergeCell ref="A34:A39"/>
    <mergeCell ref="B37:B39"/>
    <mergeCell ref="C38:C39"/>
    <mergeCell ref="A40:A49"/>
    <mergeCell ref="B43:B45"/>
    <mergeCell ref="C44:C45"/>
    <mergeCell ref="B47:B49"/>
    <mergeCell ref="C48:C49"/>
    <mergeCell ref="A60:A69"/>
    <mergeCell ref="B63:B65"/>
    <mergeCell ref="C64:C65"/>
    <mergeCell ref="B67:B69"/>
    <mergeCell ref="C68:C69"/>
    <mergeCell ref="A50:A59"/>
    <mergeCell ref="B53:B55"/>
    <mergeCell ref="C54:C55"/>
    <mergeCell ref="B57:B59"/>
    <mergeCell ref="C58:C59"/>
    <mergeCell ref="G91:H91"/>
    <mergeCell ref="A70:A79"/>
    <mergeCell ref="B73:B75"/>
    <mergeCell ref="C74:C75"/>
    <mergeCell ref="B77:B79"/>
    <mergeCell ref="C78:C79"/>
    <mergeCell ref="A80:A89"/>
    <mergeCell ref="B83:B85"/>
    <mergeCell ref="C84:C85"/>
    <mergeCell ref="B87:B89"/>
    <mergeCell ref="C88:C89"/>
  </mergeCells>
  <dataValidations count="1">
    <dataValidation type="textLength" operator="lessThanOrEqual" allowBlank="1" showInputMessage="1" showErrorMessage="1" errorTitle="Ошибка" error="Допускается ввод не более 900 символов!" sqref="I90:I91">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_1">
    <tabColor rgb="FFEAEBEE"/>
  </sheetPr>
  <dimension ref="A1:CE114"/>
  <sheetViews>
    <sheetView showGridLines="0" topLeftCell="C25" zoomScaleNormal="100" workbookViewId="0">
      <selection activeCell="K36" sqref="K36"/>
    </sheetView>
  </sheetViews>
  <sheetFormatPr defaultColWidth="10.5703125" defaultRowHeight="14.25"/>
  <cols>
    <col min="1" max="1" width="9.140625" style="1075" hidden="1" customWidth="1"/>
    <col min="2" max="2" width="9.140625" style="1088" hidden="1" customWidth="1"/>
    <col min="3" max="3" width="3.7109375" style="1074" customWidth="1"/>
    <col min="4" max="4" width="6.28515625" style="1067" bestFit="1" customWidth="1"/>
    <col min="5" max="5" width="46.7109375" style="1067" customWidth="1"/>
    <col min="6" max="6" width="35.7109375" style="1067" customWidth="1"/>
    <col min="7" max="7" width="3.7109375" style="1067" customWidth="1"/>
    <col min="8" max="9" width="11.7109375" style="1067" customWidth="1"/>
    <col min="10" max="11" width="35.7109375" style="1067" customWidth="1"/>
    <col min="12" max="12" width="84.85546875" style="1067" customWidth="1"/>
    <col min="13" max="13" width="10.5703125" style="1067"/>
    <col min="14" max="15" width="10.5703125" style="1094"/>
    <col min="16" max="16384" width="10.5703125" style="1067"/>
  </cols>
  <sheetData>
    <row r="1" spans="1:32" hidden="1">
      <c r="S1" s="1142"/>
      <c r="AF1" s="1143"/>
    </row>
    <row r="2" spans="1:32" hidden="1"/>
    <row r="3" spans="1:32" hidden="1"/>
    <row r="4" spans="1:32" ht="3" customHeight="1">
      <c r="C4" s="1073"/>
      <c r="D4" s="1068"/>
      <c r="E4" s="1068"/>
      <c r="F4" s="1068"/>
      <c r="G4" s="1068"/>
      <c r="H4" s="1068"/>
      <c r="I4" s="1068"/>
      <c r="J4" s="1068"/>
      <c r="K4" s="1134"/>
      <c r="L4" s="1134"/>
    </row>
    <row r="5" spans="1:32" ht="26.1" customHeight="1">
      <c r="C5" s="1073"/>
      <c r="D5" s="1310" t="s">
        <v>704</v>
      </c>
      <c r="E5" s="1310"/>
      <c r="F5" s="1310"/>
      <c r="G5" s="1310"/>
      <c r="H5" s="1310"/>
      <c r="I5" s="1310"/>
      <c r="J5" s="1310"/>
      <c r="K5" s="1310"/>
      <c r="L5" s="1118"/>
    </row>
    <row r="6" spans="1:32" ht="3" customHeight="1">
      <c r="C6" s="1073"/>
      <c r="D6" s="1068"/>
      <c r="E6" s="1135"/>
      <c r="F6" s="1135"/>
      <c r="G6" s="1135"/>
      <c r="H6" s="1135"/>
      <c r="I6" s="1135"/>
      <c r="J6" s="1135"/>
      <c r="K6" s="1072"/>
      <c r="L6" s="1136"/>
    </row>
    <row r="7" spans="1:32" ht="18.75">
      <c r="C7" s="1073"/>
      <c r="D7" s="1068"/>
      <c r="E7" s="1152" t="str">
        <f>"Дата подачи заявления об "&amp;IF(datePr_ch="","утверждении","изменении") &amp; " тарифов"</f>
        <v>Дата подачи заявления об изменении тарифов</v>
      </c>
      <c r="F7" s="1314" t="str">
        <f>IF(datePr_ch="",IF(datePr="","",datePr),datePr_ch)</f>
        <v>28.04.2023</v>
      </c>
      <c r="G7" s="1314"/>
      <c r="H7" s="1314"/>
      <c r="I7" s="1314"/>
      <c r="J7" s="1314"/>
      <c r="K7" s="1314"/>
      <c r="L7" s="1163"/>
      <c r="M7" s="1092"/>
    </row>
    <row r="8" spans="1:32" ht="18.75">
      <c r="C8" s="1073"/>
      <c r="D8" s="1068"/>
      <c r="E8" s="1152" t="str">
        <f>"Номер подачи заявления об "&amp;IF(numberPr_ch="","утверждении","изменении") &amp; " тарифов"</f>
        <v>Номер подачи заявления об изменении тарифов</v>
      </c>
      <c r="F8" s="1314" t="str">
        <f>IF(numberPr_ch="",IF(numberPr="","",numberPr),numberPr_ch)</f>
        <v>61-04/30</v>
      </c>
      <c r="G8" s="1314"/>
      <c r="H8" s="1314"/>
      <c r="I8" s="1314"/>
      <c r="J8" s="1314"/>
      <c r="K8" s="1314"/>
      <c r="L8" s="1163"/>
      <c r="M8" s="1092"/>
    </row>
    <row r="9" spans="1:32">
      <c r="C9" s="1073"/>
      <c r="D9" s="1068"/>
      <c r="E9" s="1135"/>
      <c r="F9" s="1135"/>
      <c r="G9" s="1135"/>
      <c r="H9" s="1135"/>
      <c r="I9" s="1135"/>
      <c r="J9" s="1135"/>
      <c r="K9" s="1072"/>
      <c r="L9" s="1136"/>
    </row>
    <row r="10" spans="1:32" ht="21" customHeight="1">
      <c r="C10" s="1073"/>
      <c r="D10" s="1296" t="s">
        <v>444</v>
      </c>
      <c r="E10" s="1296"/>
      <c r="F10" s="1296"/>
      <c r="G10" s="1296"/>
      <c r="H10" s="1296"/>
      <c r="I10" s="1296"/>
      <c r="J10" s="1296"/>
      <c r="K10" s="1296"/>
      <c r="L10" s="1357" t="s">
        <v>445</v>
      </c>
    </row>
    <row r="11" spans="1:32" ht="21" customHeight="1">
      <c r="C11" s="1073"/>
      <c r="D11" s="1307" t="s">
        <v>90</v>
      </c>
      <c r="E11" s="1371" t="s">
        <v>295</v>
      </c>
      <c r="F11" s="1371" t="s">
        <v>19</v>
      </c>
      <c r="G11" s="1373" t="s">
        <v>681</v>
      </c>
      <c r="H11" s="1374"/>
      <c r="I11" s="1375"/>
      <c r="J11" s="1371" t="s">
        <v>438</v>
      </c>
      <c r="K11" s="1371" t="s">
        <v>446</v>
      </c>
      <c r="L11" s="1357"/>
    </row>
    <row r="12" spans="1:32" ht="21" customHeight="1">
      <c r="C12" s="1073"/>
      <c r="D12" s="1309"/>
      <c r="E12" s="1372"/>
      <c r="F12" s="1372"/>
      <c r="G12" s="1376" t="s">
        <v>682</v>
      </c>
      <c r="H12" s="1377"/>
      <c r="I12" s="1078" t="s">
        <v>683</v>
      </c>
      <c r="J12" s="1372"/>
      <c r="K12" s="1372"/>
      <c r="L12" s="1357"/>
    </row>
    <row r="13" spans="1:32" ht="12" customHeight="1">
      <c r="C13" s="1073"/>
      <c r="D13" s="1069" t="s">
        <v>91</v>
      </c>
      <c r="E13" s="1069" t="s">
        <v>47</v>
      </c>
      <c r="F13" s="1069" t="s">
        <v>48</v>
      </c>
      <c r="G13" s="1378" t="s">
        <v>49</v>
      </c>
      <c r="H13" s="1378"/>
      <c r="I13" s="1069" t="s">
        <v>66</v>
      </c>
      <c r="J13" s="1069" t="s">
        <v>67</v>
      </c>
      <c r="K13" s="1069" t="s">
        <v>181</v>
      </c>
      <c r="L13" s="1069" t="s">
        <v>182</v>
      </c>
    </row>
    <row r="14" spans="1:32" ht="14.25" customHeight="1">
      <c r="A14" s="1099"/>
      <c r="C14" s="1073"/>
      <c r="D14" s="1147">
        <v>1</v>
      </c>
      <c r="E14" s="1361" t="s">
        <v>684</v>
      </c>
      <c r="F14" s="1367"/>
      <c r="G14" s="1367"/>
      <c r="H14" s="1367"/>
      <c r="I14" s="1367"/>
      <c r="J14" s="1367"/>
      <c r="K14" s="1367"/>
      <c r="L14" s="1084"/>
      <c r="M14" s="1149"/>
    </row>
    <row r="15" spans="1:32" ht="56.25">
      <c r="A15" s="1099"/>
      <c r="C15" s="1073"/>
      <c r="D15" s="1147" t="s">
        <v>293</v>
      </c>
      <c r="E15" s="1102" t="s">
        <v>448</v>
      </c>
      <c r="F15" s="1102" t="s">
        <v>448</v>
      </c>
      <c r="G15" s="1365" t="s">
        <v>448</v>
      </c>
      <c r="H15" s="1366"/>
      <c r="I15" s="1102" t="s">
        <v>448</v>
      </c>
      <c r="J15" s="1124" t="s">
        <v>1159</v>
      </c>
      <c r="K15" s="1030" t="s">
        <v>1160</v>
      </c>
      <c r="L15" s="1091" t="s">
        <v>685</v>
      </c>
      <c r="M15" s="1149"/>
    </row>
    <row r="16" spans="1:32" ht="18.75">
      <c r="A16" s="1099"/>
      <c r="B16" s="1088">
        <v>3</v>
      </c>
      <c r="C16" s="1073"/>
      <c r="D16" s="1150">
        <v>2</v>
      </c>
      <c r="E16" s="1368" t="s">
        <v>686</v>
      </c>
      <c r="F16" s="1369"/>
      <c r="G16" s="1369"/>
      <c r="H16" s="1370"/>
      <c r="I16" s="1370"/>
      <c r="J16" s="1370" t="s">
        <v>448</v>
      </c>
      <c r="K16" s="1370"/>
      <c r="L16" s="1145"/>
      <c r="M16" s="1149"/>
    </row>
    <row r="17" spans="1:83" ht="20.100000000000001" customHeight="1">
      <c r="A17" s="1099"/>
      <c r="C17" s="1362"/>
      <c r="D17" s="1359" t="s">
        <v>687</v>
      </c>
      <c r="E17"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17" s="1358" t="str">
        <f>IF('Перечень тарифов'!J21="","наименование отсутствует","" &amp; 'Перечень тарифов'!J21 &amp; "")</f>
        <v>одноставочный тариф на тепловую энергию, для потребителей ПАО "ТГК-1", получающих тепловую энергию на коллекторах в воде</v>
      </c>
      <c r="G17" s="1102"/>
      <c r="H17" s="1161" t="s">
        <v>845</v>
      </c>
      <c r="I17" s="1159" t="s">
        <v>846</v>
      </c>
      <c r="J17" s="1124" t="s">
        <v>246</v>
      </c>
      <c r="K17" s="1102" t="s">
        <v>448</v>
      </c>
      <c r="L17" s="1288" t="s">
        <v>708</v>
      </c>
      <c r="M17" s="1149"/>
    </row>
    <row r="18" spans="1:83" ht="20.100000000000001" customHeight="1">
      <c r="A18" s="1099"/>
      <c r="C18" s="1362"/>
      <c r="D18" s="1359"/>
      <c r="E18" s="1360"/>
      <c r="F18" s="1358"/>
      <c r="G18" s="1151"/>
      <c r="H18" s="1146" t="s">
        <v>273</v>
      </c>
      <c r="I18" s="1141"/>
      <c r="J18" s="1141"/>
      <c r="K18" s="1139"/>
      <c r="L18" s="1289"/>
      <c r="M18" s="1149"/>
    </row>
    <row r="19" spans="1:83" s="1064" customFormat="1" ht="20.100000000000001" customHeight="1">
      <c r="A19" s="1099"/>
      <c r="B19" s="1088"/>
      <c r="C19" s="1073"/>
      <c r="D19" s="1359" t="s">
        <v>1120</v>
      </c>
      <c r="E19"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19" s="1358" t="str">
        <f>IF('Перечень тарифов'!J25="","наименование отсутствует",""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G19" s="1102"/>
      <c r="H19" s="1161" t="s">
        <v>845</v>
      </c>
      <c r="I19" s="1159" t="s">
        <v>846</v>
      </c>
      <c r="J19" s="1124" t="s">
        <v>246</v>
      </c>
      <c r="K19" s="1102" t="s">
        <v>448</v>
      </c>
      <c r="L19" s="1289"/>
      <c r="M19" s="1149"/>
      <c r="N19" s="1094"/>
      <c r="O19" s="1094"/>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7"/>
      <c r="BN19" s="1067"/>
      <c r="BO19" s="1067"/>
      <c r="BP19" s="1067"/>
      <c r="BQ19" s="1067"/>
      <c r="BR19" s="1067"/>
      <c r="BS19" s="1067"/>
      <c r="BT19" s="1067"/>
      <c r="BU19" s="1067"/>
      <c r="BV19" s="1067"/>
      <c r="BW19" s="1067"/>
      <c r="BX19" s="1067"/>
      <c r="BY19" s="1067"/>
      <c r="BZ19" s="1067"/>
      <c r="CA19" s="1067"/>
      <c r="CB19" s="1067"/>
      <c r="CC19" s="1067"/>
      <c r="CD19" s="1067"/>
      <c r="CE19" s="1067"/>
    </row>
    <row r="20" spans="1:83" s="1064" customFormat="1" ht="20.100000000000001" customHeight="1">
      <c r="A20" s="1099"/>
      <c r="B20" s="1088"/>
      <c r="C20" s="1073"/>
      <c r="D20" s="1359"/>
      <c r="E20" s="1360"/>
      <c r="F20" s="1358"/>
      <c r="G20" s="1079"/>
      <c r="H20" s="1146" t="s">
        <v>273</v>
      </c>
      <c r="I20" s="1141"/>
      <c r="J20" s="1141"/>
      <c r="K20" s="1139"/>
      <c r="L20" s="1289"/>
      <c r="M20" s="1149"/>
      <c r="N20" s="1094"/>
      <c r="O20" s="1094"/>
      <c r="P20" s="1067"/>
      <c r="Q20" s="1067"/>
      <c r="R20" s="1067"/>
      <c r="S20" s="1067"/>
      <c r="T20" s="1067"/>
      <c r="U20" s="1067"/>
      <c r="V20" s="1067"/>
      <c r="W20" s="1067"/>
      <c r="X20" s="1067"/>
      <c r="Y20" s="1067"/>
      <c r="Z20" s="1067"/>
      <c r="AA20" s="1067"/>
      <c r="AB20" s="1067"/>
      <c r="AC20" s="1067"/>
      <c r="AD20" s="1067"/>
      <c r="AE20" s="1067"/>
      <c r="AF20" s="1067"/>
      <c r="AG20" s="1067"/>
      <c r="AH20" s="1067"/>
      <c r="AI20" s="1067"/>
      <c r="AJ20" s="1067"/>
      <c r="AK20" s="1067"/>
      <c r="AL20" s="1067"/>
      <c r="AM20" s="1067"/>
      <c r="AN20" s="1067"/>
      <c r="AO20" s="1067"/>
      <c r="AP20" s="1067"/>
      <c r="AQ20" s="1067"/>
      <c r="AR20" s="1067"/>
      <c r="AS20" s="1067"/>
      <c r="AT20" s="1067"/>
      <c r="AU20" s="1067"/>
      <c r="AV20" s="1067"/>
      <c r="AW20" s="1067"/>
      <c r="AX20" s="1067"/>
      <c r="AY20" s="1067"/>
      <c r="AZ20" s="1067"/>
      <c r="BA20" s="1067"/>
      <c r="BB20" s="1067"/>
      <c r="BC20" s="1067"/>
      <c r="BD20" s="1067"/>
      <c r="BE20" s="1067"/>
      <c r="BF20" s="1067"/>
      <c r="BG20" s="1067"/>
      <c r="BH20" s="1067"/>
      <c r="BI20" s="1067"/>
      <c r="BJ20" s="1067"/>
      <c r="BK20" s="1067"/>
      <c r="BL20" s="1067"/>
      <c r="BM20" s="1067"/>
      <c r="BN20" s="1067"/>
      <c r="BO20" s="1067"/>
      <c r="BP20" s="1067"/>
      <c r="BQ20" s="1067"/>
      <c r="BR20" s="1067"/>
      <c r="BS20" s="1067"/>
      <c r="BT20" s="1067"/>
      <c r="BU20" s="1067"/>
      <c r="BV20" s="1067"/>
      <c r="BW20" s="1067"/>
      <c r="BX20" s="1067"/>
      <c r="BY20" s="1067"/>
      <c r="BZ20" s="1067"/>
      <c r="CA20" s="1067"/>
      <c r="CB20" s="1067"/>
      <c r="CC20" s="1067"/>
      <c r="CD20" s="1067"/>
      <c r="CE20" s="1067"/>
    </row>
    <row r="21" spans="1:83" s="1064" customFormat="1" ht="20.100000000000001" customHeight="1">
      <c r="A21" s="1099"/>
      <c r="B21" s="1088"/>
      <c r="C21" s="1073"/>
      <c r="D21" s="1359" t="s">
        <v>1124</v>
      </c>
      <c r="E21" s="1360" t="str">
        <f>IF('Перечень тарифов'!E30="","наименование отсутствует","" &amp; 'Перечень тарифов'!E30 &amp; "")</f>
        <v>Тарифы на услуги по передаче тепловой энергии</v>
      </c>
      <c r="F21" s="1358" t="str">
        <f>IF('Перечень тарифов'!J30="","наименование отсутствует","" &amp; 'Перечень тарифов'!J30 &amp; "")</f>
        <v>одноставочный тариф на услуги по передаче тепловой энергии по сетям ПАО "ТГК-1"</v>
      </c>
      <c r="G21" s="1102"/>
      <c r="H21" s="1161" t="s">
        <v>845</v>
      </c>
      <c r="I21" s="1159" t="s">
        <v>846</v>
      </c>
      <c r="J21" s="1124" t="s">
        <v>246</v>
      </c>
      <c r="K21" s="1102" t="s">
        <v>448</v>
      </c>
      <c r="L21" s="1289"/>
      <c r="M21" s="1149"/>
      <c r="N21" s="1094"/>
      <c r="O21" s="1094"/>
      <c r="P21" s="1067"/>
      <c r="Q21" s="1067"/>
      <c r="R21" s="1067"/>
      <c r="S21" s="1067"/>
      <c r="T21" s="1067"/>
      <c r="U21" s="1067"/>
      <c r="V21" s="1067"/>
      <c r="W21" s="1067"/>
      <c r="X21" s="1067"/>
      <c r="Y21" s="1067"/>
      <c r="Z21" s="1067"/>
      <c r="AA21" s="1067"/>
      <c r="AB21" s="1067"/>
      <c r="AC21" s="1067"/>
      <c r="AD21" s="1067"/>
      <c r="AE21" s="1067"/>
      <c r="AF21" s="1067"/>
      <c r="AG21" s="1067"/>
      <c r="AH21" s="1067"/>
      <c r="AI21" s="1067"/>
      <c r="AJ21" s="1067"/>
      <c r="AK21" s="1067"/>
      <c r="AL21" s="1067"/>
      <c r="AM21" s="1067"/>
      <c r="AN21" s="1067"/>
      <c r="AO21" s="1067"/>
      <c r="AP21" s="1067"/>
      <c r="AQ21" s="1067"/>
      <c r="AR21" s="1067"/>
      <c r="AS21" s="1067"/>
      <c r="AT21" s="1067"/>
      <c r="AU21" s="1067"/>
      <c r="AV21" s="1067"/>
      <c r="AW21" s="1067"/>
      <c r="AX21" s="1067"/>
      <c r="AY21" s="1067"/>
      <c r="AZ21" s="1067"/>
      <c r="BA21" s="1067"/>
      <c r="BB21" s="1067"/>
      <c r="BC21" s="1067"/>
      <c r="BD21" s="1067"/>
      <c r="BE21" s="1067"/>
      <c r="BF21" s="1067"/>
      <c r="BG21" s="1067"/>
      <c r="BH21" s="1067"/>
      <c r="BI21" s="1067"/>
      <c r="BJ21" s="1067"/>
      <c r="BK21" s="1067"/>
      <c r="BL21" s="1067"/>
      <c r="BM21" s="1067"/>
      <c r="BN21" s="1067"/>
      <c r="BO21" s="1067"/>
      <c r="BP21" s="1067"/>
      <c r="BQ21" s="1067"/>
      <c r="BR21" s="1067"/>
      <c r="BS21" s="1067"/>
      <c r="BT21" s="1067"/>
      <c r="BU21" s="1067"/>
      <c r="BV21" s="1067"/>
      <c r="BW21" s="1067"/>
      <c r="BX21" s="1067"/>
      <c r="BY21" s="1067"/>
      <c r="BZ21" s="1067"/>
      <c r="CA21" s="1067"/>
      <c r="CB21" s="1067"/>
      <c r="CC21" s="1067"/>
      <c r="CD21" s="1067"/>
      <c r="CE21" s="1067"/>
    </row>
    <row r="22" spans="1:83" s="1064" customFormat="1" ht="20.100000000000001" customHeight="1">
      <c r="A22" s="1099"/>
      <c r="B22" s="1088"/>
      <c r="C22" s="1073"/>
      <c r="D22" s="1359"/>
      <c r="E22" s="1360"/>
      <c r="F22" s="1358"/>
      <c r="G22" s="1079"/>
      <c r="H22" s="1146" t="s">
        <v>273</v>
      </c>
      <c r="I22" s="1141"/>
      <c r="J22" s="1141"/>
      <c r="K22" s="1139"/>
      <c r="L22" s="1289"/>
      <c r="M22" s="1149"/>
      <c r="N22" s="1094"/>
      <c r="O22" s="1094"/>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row>
    <row r="23" spans="1:83" s="1064" customFormat="1" ht="20.100000000000001" customHeight="1">
      <c r="A23" s="1099"/>
      <c r="B23" s="1088"/>
      <c r="C23" s="1073"/>
      <c r="D23" s="1359" t="s">
        <v>1129</v>
      </c>
      <c r="E23"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3" s="1358" t="str">
        <f>IF('Перечень тарифов'!J35="","наименование отсутствует",""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G23" s="1102"/>
      <c r="H23" s="1161" t="s">
        <v>845</v>
      </c>
      <c r="I23" s="1159" t="s">
        <v>846</v>
      </c>
      <c r="J23" s="1124" t="s">
        <v>246</v>
      </c>
      <c r="K23" s="1102" t="s">
        <v>448</v>
      </c>
      <c r="L23" s="1289"/>
      <c r="M23" s="1149"/>
      <c r="N23" s="1094"/>
      <c r="O23" s="1094"/>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7"/>
      <c r="BU23" s="1067"/>
      <c r="BV23" s="1067"/>
      <c r="BW23" s="1067"/>
      <c r="BX23" s="1067"/>
      <c r="BY23" s="1067"/>
      <c r="BZ23" s="1067"/>
      <c r="CA23" s="1067"/>
      <c r="CB23" s="1067"/>
      <c r="CC23" s="1067"/>
      <c r="CD23" s="1067"/>
      <c r="CE23" s="1067"/>
    </row>
    <row r="24" spans="1:83" s="1064" customFormat="1" ht="20.100000000000001" customHeight="1">
      <c r="A24" s="1099"/>
      <c r="B24" s="1088"/>
      <c r="C24" s="1073"/>
      <c r="D24" s="1359"/>
      <c r="E24" s="1360"/>
      <c r="F24" s="1358"/>
      <c r="G24" s="1079"/>
      <c r="H24" s="1146" t="s">
        <v>273</v>
      </c>
      <c r="I24" s="1141"/>
      <c r="J24" s="1141"/>
      <c r="K24" s="1139"/>
      <c r="L24" s="1289"/>
      <c r="M24" s="1149"/>
      <c r="N24" s="1094"/>
      <c r="O24" s="1094"/>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1067"/>
      <c r="BA24" s="1067"/>
      <c r="BB24" s="1067"/>
      <c r="BC24" s="1067"/>
      <c r="BD24" s="1067"/>
      <c r="BE24" s="1067"/>
      <c r="BF24" s="1067"/>
      <c r="BG24" s="1067"/>
      <c r="BH24" s="1067"/>
      <c r="BI24" s="1067"/>
      <c r="BJ24" s="1067"/>
      <c r="BK24" s="1067"/>
      <c r="BL24" s="1067"/>
      <c r="BM24" s="1067"/>
      <c r="BN24" s="1067"/>
      <c r="BO24" s="1067"/>
      <c r="BP24" s="1067"/>
      <c r="BQ24" s="1067"/>
      <c r="BR24" s="1067"/>
      <c r="BS24" s="1067"/>
      <c r="BT24" s="1067"/>
      <c r="BU24" s="1067"/>
      <c r="BV24" s="1067"/>
      <c r="BW24" s="1067"/>
      <c r="BX24" s="1067"/>
      <c r="BY24" s="1067"/>
      <c r="BZ24" s="1067"/>
      <c r="CA24" s="1067"/>
      <c r="CB24" s="1067"/>
      <c r="CC24" s="1067"/>
      <c r="CD24" s="1067"/>
      <c r="CE24" s="1067"/>
    </row>
    <row r="25" spans="1:83" s="1064" customFormat="1" ht="20.100000000000001" customHeight="1">
      <c r="A25" s="1099"/>
      <c r="B25" s="1088"/>
      <c r="C25" s="1073"/>
      <c r="D25" s="1359" t="s">
        <v>1134</v>
      </c>
      <c r="E25"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1358" t="str">
        <f>IF('Перечень тарифов'!J39="","наименование отсутствует",""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G25" s="1102"/>
      <c r="H25" s="1161" t="s">
        <v>845</v>
      </c>
      <c r="I25" s="1159" t="s">
        <v>846</v>
      </c>
      <c r="J25" s="1124" t="s">
        <v>246</v>
      </c>
      <c r="K25" s="1102" t="s">
        <v>448</v>
      </c>
      <c r="L25" s="1289"/>
      <c r="M25" s="1149"/>
      <c r="N25" s="1094"/>
      <c r="O25" s="1094"/>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1067"/>
      <c r="BK25" s="1067"/>
      <c r="BL25" s="1067"/>
      <c r="BM25" s="1067"/>
      <c r="BN25" s="1067"/>
      <c r="BO25" s="1067"/>
      <c r="BP25" s="1067"/>
      <c r="BQ25" s="1067"/>
      <c r="BR25" s="1067"/>
      <c r="BS25" s="1067"/>
      <c r="BT25" s="1067"/>
      <c r="BU25" s="1067"/>
      <c r="BV25" s="1067"/>
      <c r="BW25" s="1067"/>
      <c r="BX25" s="1067"/>
      <c r="BY25" s="1067"/>
      <c r="BZ25" s="1067"/>
      <c r="CA25" s="1067"/>
      <c r="CB25" s="1067"/>
      <c r="CC25" s="1067"/>
      <c r="CD25" s="1067"/>
      <c r="CE25" s="1067"/>
    </row>
    <row r="26" spans="1:83" s="1064" customFormat="1" ht="20.100000000000001" customHeight="1">
      <c r="A26" s="1099"/>
      <c r="B26" s="1088"/>
      <c r="C26" s="1073"/>
      <c r="D26" s="1359"/>
      <c r="E26" s="1360"/>
      <c r="F26" s="1358"/>
      <c r="G26" s="1079"/>
      <c r="H26" s="1146" t="s">
        <v>273</v>
      </c>
      <c r="I26" s="1141"/>
      <c r="J26" s="1141"/>
      <c r="K26" s="1139"/>
      <c r="L26" s="1289"/>
      <c r="M26" s="1149"/>
      <c r="N26" s="1094"/>
      <c r="O26" s="1094"/>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7"/>
      <c r="BU26" s="1067"/>
      <c r="BV26" s="1067"/>
      <c r="BW26" s="1067"/>
      <c r="BX26" s="1067"/>
      <c r="BY26" s="1067"/>
      <c r="BZ26" s="1067"/>
      <c r="CA26" s="1067"/>
      <c r="CB26" s="1067"/>
      <c r="CC26" s="1067"/>
      <c r="CD26" s="1067"/>
      <c r="CE26" s="1067"/>
    </row>
    <row r="27" spans="1:83" s="1064" customFormat="1" ht="20.100000000000001" customHeight="1">
      <c r="A27" s="1099"/>
      <c r="B27" s="1088"/>
      <c r="C27" s="1073"/>
      <c r="D27" s="1359" t="s">
        <v>1139</v>
      </c>
      <c r="E27" s="1360" t="str">
        <f>IF('Перечень тарифов'!E44="","наименование отсутствует","" &amp; 'Перечень тарифов'!E44 &amp; "")</f>
        <v>Плата за услуги по поддержанию резервной тепловой мощности при отсутствии потребления тепловой энергии</v>
      </c>
      <c r="F27" s="1358" t="str">
        <f>IF('Перечень тарифов'!J44="","наименование отсутствует",""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27" s="1102"/>
      <c r="H27" s="1161" t="s">
        <v>845</v>
      </c>
      <c r="I27" s="1159" t="s">
        <v>846</v>
      </c>
      <c r="J27" s="1124" t="s">
        <v>246</v>
      </c>
      <c r="K27" s="1102" t="s">
        <v>448</v>
      </c>
      <c r="L27" s="1289"/>
      <c r="M27" s="1149"/>
      <c r="N27" s="1094"/>
      <c r="O27" s="1094"/>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7"/>
      <c r="AR27" s="1067"/>
      <c r="AS27" s="1067"/>
      <c r="AT27" s="1067"/>
      <c r="AU27" s="1067"/>
      <c r="AV27" s="1067"/>
      <c r="AW27" s="1067"/>
      <c r="AX27" s="1067"/>
      <c r="AY27" s="1067"/>
      <c r="AZ27" s="1067"/>
      <c r="BA27" s="1067"/>
      <c r="BB27" s="1067"/>
      <c r="BC27" s="1067"/>
      <c r="BD27" s="1067"/>
      <c r="BE27" s="1067"/>
      <c r="BF27" s="1067"/>
      <c r="BG27" s="1067"/>
      <c r="BH27" s="1067"/>
      <c r="BI27" s="1067"/>
      <c r="BJ27" s="1067"/>
      <c r="BK27" s="1067"/>
      <c r="BL27" s="1067"/>
      <c r="BM27" s="1067"/>
      <c r="BN27" s="1067"/>
      <c r="BO27" s="1067"/>
      <c r="BP27" s="1067"/>
      <c r="BQ27" s="1067"/>
      <c r="BR27" s="1067"/>
      <c r="BS27" s="1067"/>
      <c r="BT27" s="1067"/>
      <c r="BU27" s="1067"/>
      <c r="BV27" s="1067"/>
      <c r="BW27" s="1067"/>
      <c r="BX27" s="1067"/>
      <c r="BY27" s="1067"/>
      <c r="BZ27" s="1067"/>
      <c r="CA27" s="1067"/>
      <c r="CB27" s="1067"/>
      <c r="CC27" s="1067"/>
      <c r="CD27" s="1067"/>
      <c r="CE27" s="1067"/>
    </row>
    <row r="28" spans="1:83" s="1064" customFormat="1" ht="20.100000000000001" customHeight="1">
      <c r="A28" s="1099"/>
      <c r="B28" s="1088"/>
      <c r="C28" s="1073"/>
      <c r="D28" s="1359"/>
      <c r="E28" s="1360"/>
      <c r="F28" s="1358"/>
      <c r="G28" s="1079"/>
      <c r="H28" s="1146" t="s">
        <v>273</v>
      </c>
      <c r="I28" s="1141"/>
      <c r="J28" s="1141"/>
      <c r="K28" s="1139"/>
      <c r="L28" s="1289"/>
      <c r="M28" s="1149"/>
      <c r="N28" s="1094"/>
      <c r="O28" s="1094"/>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7"/>
      <c r="AY28" s="1067"/>
      <c r="AZ28" s="1067"/>
      <c r="BA28" s="1067"/>
      <c r="BB28" s="1067"/>
      <c r="BC28" s="1067"/>
      <c r="BD28" s="1067"/>
      <c r="BE28" s="1067"/>
      <c r="BF28" s="1067"/>
      <c r="BG28" s="1067"/>
      <c r="BH28" s="1067"/>
      <c r="BI28" s="1067"/>
      <c r="BJ28" s="1067"/>
      <c r="BK28" s="1067"/>
      <c r="BL28" s="1067"/>
      <c r="BM28" s="1067"/>
      <c r="BN28" s="1067"/>
      <c r="BO28" s="1067"/>
      <c r="BP28" s="1067"/>
      <c r="BQ28" s="1067"/>
      <c r="BR28" s="1067"/>
      <c r="BS28" s="1067"/>
      <c r="BT28" s="1067"/>
      <c r="BU28" s="1067"/>
      <c r="BV28" s="1067"/>
      <c r="BW28" s="1067"/>
      <c r="BX28" s="1067"/>
      <c r="BY28" s="1067"/>
      <c r="BZ28" s="1067"/>
      <c r="CA28" s="1067"/>
      <c r="CB28" s="1067"/>
      <c r="CC28" s="1067"/>
      <c r="CD28" s="1067"/>
      <c r="CE28" s="1067"/>
    </row>
    <row r="29" spans="1:83" s="1064" customFormat="1" ht="20.100000000000001" customHeight="1">
      <c r="A29" s="1099"/>
      <c r="B29" s="1088"/>
      <c r="C29" s="1073"/>
      <c r="D29" s="1359" t="s">
        <v>1144</v>
      </c>
      <c r="E29" s="1360" t="str">
        <f>IF('Перечень тарифов'!E49="","наименование отсутствует","" &amp; 'Перечень тарифов'!E49 &amp; "")</f>
        <v>Тарифы на теплоноситель, поставляемый теплоснабжающими организациями потребителям, другим теплоснабжающим организациям</v>
      </c>
      <c r="F29" s="1358" t="str">
        <f>IF('Перечень тарифов'!J49="","наименование отсутствует","" &amp; 'Перечень тарифов'!J49 &amp; "")</f>
        <v>Тариф на теплоноситель, поставляемый потребителям</v>
      </c>
      <c r="G29" s="1102"/>
      <c r="H29" s="1161" t="s">
        <v>845</v>
      </c>
      <c r="I29" s="1159" t="s">
        <v>846</v>
      </c>
      <c r="J29" s="1124" t="s">
        <v>246</v>
      </c>
      <c r="K29" s="1102" t="s">
        <v>448</v>
      </c>
      <c r="L29" s="1289"/>
      <c r="M29" s="1149"/>
      <c r="N29" s="1094"/>
      <c r="O29" s="1094"/>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7"/>
      <c r="AM29" s="1067"/>
      <c r="AN29" s="1067"/>
      <c r="AO29" s="1067"/>
      <c r="AP29" s="1067"/>
      <c r="AQ29" s="1067"/>
      <c r="AR29" s="1067"/>
      <c r="AS29" s="1067"/>
      <c r="AT29" s="1067"/>
      <c r="AU29" s="1067"/>
      <c r="AV29" s="1067"/>
      <c r="AW29" s="1067"/>
      <c r="AX29" s="1067"/>
      <c r="AY29" s="1067"/>
      <c r="AZ29" s="1067"/>
      <c r="BA29" s="1067"/>
      <c r="BB29" s="1067"/>
      <c r="BC29" s="1067"/>
      <c r="BD29" s="1067"/>
      <c r="BE29" s="1067"/>
      <c r="BF29" s="1067"/>
      <c r="BG29" s="1067"/>
      <c r="BH29" s="1067"/>
      <c r="BI29" s="1067"/>
      <c r="BJ29" s="1067"/>
      <c r="BK29" s="1067"/>
      <c r="BL29" s="1067"/>
      <c r="BM29" s="1067"/>
      <c r="BN29" s="1067"/>
      <c r="BO29" s="1067"/>
      <c r="BP29" s="1067"/>
      <c r="BQ29" s="1067"/>
      <c r="BR29" s="1067"/>
      <c r="BS29" s="1067"/>
      <c r="BT29" s="1067"/>
      <c r="BU29" s="1067"/>
      <c r="BV29" s="1067"/>
      <c r="BW29" s="1067"/>
      <c r="BX29" s="1067"/>
      <c r="BY29" s="1067"/>
      <c r="BZ29" s="1067"/>
      <c r="CA29" s="1067"/>
      <c r="CB29" s="1067"/>
      <c r="CC29" s="1067"/>
      <c r="CD29" s="1067"/>
      <c r="CE29" s="1067"/>
    </row>
    <row r="30" spans="1:83" s="1064" customFormat="1" ht="20.100000000000001" customHeight="1">
      <c r="A30" s="1099"/>
      <c r="B30" s="1088"/>
      <c r="C30" s="1073"/>
      <c r="D30" s="1359"/>
      <c r="E30" s="1360"/>
      <c r="F30" s="1358"/>
      <c r="G30" s="1079"/>
      <c r="H30" s="1146" t="s">
        <v>273</v>
      </c>
      <c r="I30" s="1141"/>
      <c r="J30" s="1141"/>
      <c r="K30" s="1139"/>
      <c r="L30" s="1289"/>
      <c r="M30" s="1149"/>
      <c r="N30" s="1094"/>
      <c r="O30" s="1094"/>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7"/>
      <c r="AN30" s="1067"/>
      <c r="AO30" s="1067"/>
      <c r="AP30" s="1067"/>
      <c r="AQ30" s="1067"/>
      <c r="AR30" s="1067"/>
      <c r="AS30" s="1067"/>
      <c r="AT30" s="1067"/>
      <c r="AU30" s="1067"/>
      <c r="AV30" s="1067"/>
      <c r="AW30" s="1067"/>
      <c r="AX30" s="1067"/>
      <c r="AY30" s="1067"/>
      <c r="AZ30" s="1067"/>
      <c r="BA30" s="1067"/>
      <c r="BB30" s="1067"/>
      <c r="BC30" s="1067"/>
      <c r="BD30" s="1067"/>
      <c r="BE30" s="1067"/>
      <c r="BF30" s="1067"/>
      <c r="BG30" s="1067"/>
      <c r="BH30" s="1067"/>
      <c r="BI30" s="1067"/>
      <c r="BJ30" s="1067"/>
      <c r="BK30" s="1067"/>
      <c r="BL30" s="1067"/>
      <c r="BM30" s="1067"/>
      <c r="BN30" s="1067"/>
      <c r="BO30" s="1067"/>
      <c r="BP30" s="1067"/>
      <c r="BQ30" s="1067"/>
      <c r="BR30" s="1067"/>
      <c r="BS30" s="1067"/>
      <c r="BT30" s="1067"/>
      <c r="BU30" s="1067"/>
      <c r="BV30" s="1067"/>
      <c r="BW30" s="1067"/>
      <c r="BX30" s="1067"/>
      <c r="BY30" s="1067"/>
      <c r="BZ30" s="1067"/>
      <c r="CA30" s="1067"/>
      <c r="CB30" s="1067"/>
      <c r="CC30" s="1067"/>
      <c r="CD30" s="1067"/>
      <c r="CE30" s="1067"/>
    </row>
    <row r="31" spans="1:83" s="1064" customFormat="1" ht="20.100000000000001" customHeight="1">
      <c r="A31" s="1099"/>
      <c r="B31" s="1088"/>
      <c r="C31" s="1073"/>
      <c r="D31" s="1359" t="s">
        <v>1149</v>
      </c>
      <c r="E31"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31" s="1358" t="str">
        <f>IF('Перечень тарифов'!J54="","наименование отсутствует","" &amp; 'Перечень тарифов'!J54 &amp; "")</f>
        <v>Тариф на горячую воду в открытых системах теплоснабжения поставляемую потребителям на коллекторах ПАО "ТГК-1"</v>
      </c>
      <c r="G31" s="1102"/>
      <c r="H31" s="1161" t="s">
        <v>845</v>
      </c>
      <c r="I31" s="1159" t="s">
        <v>846</v>
      </c>
      <c r="J31" s="1124" t="s">
        <v>246</v>
      </c>
      <c r="K31" s="1102" t="s">
        <v>448</v>
      </c>
      <c r="L31" s="1289"/>
      <c r="M31" s="1149"/>
      <c r="N31" s="1094"/>
      <c r="O31" s="1094"/>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7"/>
      <c r="AL31" s="1067"/>
      <c r="AM31" s="1067"/>
      <c r="AN31" s="1067"/>
      <c r="AO31" s="1067"/>
      <c r="AP31" s="1067"/>
      <c r="AQ31" s="1067"/>
      <c r="AR31" s="1067"/>
      <c r="AS31" s="1067"/>
      <c r="AT31" s="1067"/>
      <c r="AU31" s="1067"/>
      <c r="AV31" s="1067"/>
      <c r="AW31" s="1067"/>
      <c r="AX31" s="1067"/>
      <c r="AY31" s="1067"/>
      <c r="AZ31" s="1067"/>
      <c r="BA31" s="1067"/>
      <c r="BB31" s="1067"/>
      <c r="BC31" s="1067"/>
      <c r="BD31" s="1067"/>
      <c r="BE31" s="1067"/>
      <c r="BF31" s="1067"/>
      <c r="BG31" s="1067"/>
      <c r="BH31" s="1067"/>
      <c r="BI31" s="1067"/>
      <c r="BJ31" s="1067"/>
      <c r="BK31" s="1067"/>
      <c r="BL31" s="1067"/>
      <c r="BM31" s="1067"/>
      <c r="BN31" s="1067"/>
      <c r="BO31" s="1067"/>
      <c r="BP31" s="1067"/>
      <c r="BQ31" s="1067"/>
      <c r="BR31" s="1067"/>
      <c r="BS31" s="1067"/>
      <c r="BT31" s="1067"/>
      <c r="BU31" s="1067"/>
      <c r="BV31" s="1067"/>
      <c r="BW31" s="1067"/>
      <c r="BX31" s="1067"/>
      <c r="BY31" s="1067"/>
      <c r="BZ31" s="1067"/>
      <c r="CA31" s="1067"/>
      <c r="CB31" s="1067"/>
      <c r="CC31" s="1067"/>
      <c r="CD31" s="1067"/>
      <c r="CE31" s="1067"/>
    </row>
    <row r="32" spans="1:83" s="1064" customFormat="1" ht="20.100000000000001" customHeight="1">
      <c r="A32" s="1099"/>
      <c r="B32" s="1088"/>
      <c r="C32" s="1073"/>
      <c r="D32" s="1359"/>
      <c r="E32" s="1360"/>
      <c r="F32" s="1358"/>
      <c r="G32" s="1079"/>
      <c r="H32" s="1146" t="s">
        <v>273</v>
      </c>
      <c r="I32" s="1141"/>
      <c r="J32" s="1141"/>
      <c r="K32" s="1139"/>
      <c r="L32" s="1289"/>
      <c r="M32" s="1149"/>
      <c r="N32" s="1094"/>
      <c r="O32" s="1094"/>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7"/>
      <c r="AR32" s="1067"/>
      <c r="AS32" s="1067"/>
      <c r="AT32" s="1067"/>
      <c r="AU32" s="1067"/>
      <c r="AV32" s="1067"/>
      <c r="AW32" s="1067"/>
      <c r="AX32" s="1067"/>
      <c r="AY32" s="1067"/>
      <c r="AZ32" s="1067"/>
      <c r="BA32" s="1067"/>
      <c r="BB32" s="1067"/>
      <c r="BC32" s="1067"/>
      <c r="BD32" s="1067"/>
      <c r="BE32" s="1067"/>
      <c r="BF32" s="1067"/>
      <c r="BG32" s="1067"/>
      <c r="BH32" s="1067"/>
      <c r="BI32" s="1067"/>
      <c r="BJ32" s="1067"/>
      <c r="BK32" s="1067"/>
      <c r="BL32" s="1067"/>
      <c r="BM32" s="1067"/>
      <c r="BN32" s="1067"/>
      <c r="BO32" s="1067"/>
      <c r="BP32" s="1067"/>
      <c r="BQ32" s="1067"/>
      <c r="BR32" s="1067"/>
      <c r="BS32" s="1067"/>
      <c r="BT32" s="1067"/>
      <c r="BU32" s="1067"/>
      <c r="BV32" s="1067"/>
      <c r="BW32" s="1067"/>
      <c r="BX32" s="1067"/>
      <c r="BY32" s="1067"/>
      <c r="BZ32" s="1067"/>
      <c r="CA32" s="1067"/>
      <c r="CB32" s="1067"/>
      <c r="CC32" s="1067"/>
      <c r="CD32" s="1067"/>
      <c r="CE32" s="1067"/>
    </row>
    <row r="33" spans="1:83" s="1064" customFormat="1" ht="18.95" customHeight="1">
      <c r="A33" s="1099"/>
      <c r="B33" s="1088"/>
      <c r="C33" s="1073"/>
      <c r="D33" s="1359" t="s">
        <v>1154</v>
      </c>
      <c r="E33"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33" s="1358" t="str">
        <f>IF('Перечень тарифов'!J58="","наименование отсутствует",""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G33" s="1102"/>
      <c r="H33" s="1161" t="s">
        <v>845</v>
      </c>
      <c r="I33" s="1159" t="s">
        <v>846</v>
      </c>
      <c r="J33" s="1124" t="s">
        <v>246</v>
      </c>
      <c r="K33" s="1102" t="s">
        <v>448</v>
      </c>
      <c r="L33" s="1289"/>
      <c r="M33" s="1149"/>
      <c r="N33" s="1094"/>
      <c r="O33" s="1094"/>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row>
    <row r="34" spans="1:83" s="1064" customFormat="1" ht="15" customHeight="1">
      <c r="A34" s="1099"/>
      <c r="B34" s="1088"/>
      <c r="C34" s="1073"/>
      <c r="D34" s="1359"/>
      <c r="E34" s="1360"/>
      <c r="F34" s="1358"/>
      <c r="G34" s="1079"/>
      <c r="H34" s="1146" t="s">
        <v>273</v>
      </c>
      <c r="I34" s="1141"/>
      <c r="J34" s="1141"/>
      <c r="K34" s="1139"/>
      <c r="L34" s="1290"/>
      <c r="M34" s="1149"/>
      <c r="N34" s="1094"/>
      <c r="O34" s="1094"/>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7"/>
      <c r="AS34" s="1067"/>
      <c r="AT34" s="1067"/>
      <c r="AU34" s="1067"/>
      <c r="AV34" s="1067"/>
      <c r="AW34" s="1067"/>
      <c r="AX34" s="1067"/>
      <c r="AY34" s="1067"/>
      <c r="AZ34" s="1067"/>
      <c r="BA34" s="1067"/>
      <c r="BB34" s="1067"/>
      <c r="BC34" s="1067"/>
      <c r="BD34" s="1067"/>
      <c r="BE34" s="1067"/>
      <c r="BF34" s="1067"/>
      <c r="BG34" s="1067"/>
      <c r="BH34" s="1067"/>
      <c r="BI34" s="1067"/>
      <c r="BJ34" s="1067"/>
      <c r="BK34" s="1067"/>
      <c r="BL34" s="1067"/>
      <c r="BM34" s="1067"/>
      <c r="BN34" s="1067"/>
      <c r="BO34" s="1067"/>
      <c r="BP34" s="1067"/>
      <c r="BQ34" s="1067"/>
      <c r="BR34" s="1067"/>
      <c r="BS34" s="1067"/>
      <c r="BT34" s="1067"/>
      <c r="BU34" s="1067"/>
      <c r="BV34" s="1067"/>
      <c r="BW34" s="1067"/>
      <c r="BX34" s="1067"/>
      <c r="BY34" s="1067"/>
      <c r="BZ34" s="1067"/>
      <c r="CA34" s="1067"/>
      <c r="CB34" s="1067"/>
      <c r="CC34" s="1067"/>
      <c r="CD34" s="1067"/>
      <c r="CE34" s="1067"/>
    </row>
    <row r="35" spans="1:83" ht="18.75">
      <c r="A35" s="1099"/>
      <c r="B35" s="1088">
        <v>3</v>
      </c>
      <c r="C35" s="1073"/>
      <c r="D35" s="1089" t="s">
        <v>48</v>
      </c>
      <c r="E35" s="1361" t="s">
        <v>688</v>
      </c>
      <c r="F35" s="1361"/>
      <c r="G35" s="1361"/>
      <c r="H35" s="1361"/>
      <c r="I35" s="1361"/>
      <c r="J35" s="1361"/>
      <c r="K35" s="1361"/>
      <c r="L35" s="1123"/>
      <c r="M35" s="1149"/>
    </row>
    <row r="36" spans="1:83" ht="33.75">
      <c r="A36" s="1099"/>
      <c r="C36" s="1073"/>
      <c r="D36" s="1147" t="s">
        <v>439</v>
      </c>
      <c r="E36" s="1102" t="s">
        <v>448</v>
      </c>
      <c r="F36" s="1102" t="s">
        <v>448</v>
      </c>
      <c r="G36" s="1365" t="s">
        <v>448</v>
      </c>
      <c r="H36" s="1366"/>
      <c r="I36" s="1102" t="s">
        <v>448</v>
      </c>
      <c r="J36" s="1102" t="s">
        <v>448</v>
      </c>
      <c r="K36" s="1030" t="s">
        <v>1161</v>
      </c>
      <c r="L36" s="1091" t="s">
        <v>689</v>
      </c>
      <c r="M36" s="1149"/>
    </row>
    <row r="37" spans="1:83" ht="18.75">
      <c r="A37" s="1099"/>
      <c r="B37" s="1088">
        <v>3</v>
      </c>
      <c r="C37" s="1073"/>
      <c r="D37" s="1089" t="s">
        <v>49</v>
      </c>
      <c r="E37" s="1361" t="s">
        <v>690</v>
      </c>
      <c r="F37" s="1361"/>
      <c r="G37" s="1361"/>
      <c r="H37" s="1361"/>
      <c r="I37" s="1361"/>
      <c r="J37" s="1361"/>
      <c r="K37" s="1361"/>
      <c r="L37" s="1123"/>
      <c r="M37" s="1149"/>
    </row>
    <row r="38" spans="1:83" ht="20.100000000000001" customHeight="1">
      <c r="A38" s="1099"/>
      <c r="C38" s="1362"/>
      <c r="D38" s="1359" t="s">
        <v>440</v>
      </c>
      <c r="E38"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38" s="1358" t="str">
        <f>IF('Перечень тарифов'!J21="","наименование отсутствует","" &amp; 'Перечень тарифов'!J21 &amp; "")</f>
        <v>одноставочный тариф на тепловую энергию, для потребителей ПАО "ТГК-1", получающих тепловую энергию на коллекторах в воде</v>
      </c>
      <c r="G38" s="1102"/>
      <c r="H38" s="1159" t="s">
        <v>845</v>
      </c>
      <c r="I38" s="1159" t="s">
        <v>846</v>
      </c>
      <c r="J38" s="1164">
        <v>4031542.32</v>
      </c>
      <c r="K38" s="1102" t="s">
        <v>448</v>
      </c>
      <c r="L38" s="1288" t="s">
        <v>709</v>
      </c>
      <c r="M38" s="1149"/>
    </row>
    <row r="39" spans="1:83" ht="20.100000000000001" customHeight="1">
      <c r="A39" s="1099"/>
      <c r="C39" s="1362"/>
      <c r="D39" s="1359"/>
      <c r="E39" s="1360"/>
      <c r="F39" s="1358"/>
      <c r="G39" s="1151"/>
      <c r="H39" s="1146" t="s">
        <v>273</v>
      </c>
      <c r="I39" s="1138"/>
      <c r="J39" s="1138"/>
      <c r="K39" s="1139"/>
      <c r="L39" s="1289"/>
      <c r="M39" s="1149"/>
    </row>
    <row r="40" spans="1:83" s="1064" customFormat="1" ht="20.100000000000001" customHeight="1">
      <c r="A40" s="1099"/>
      <c r="B40" s="1088"/>
      <c r="C40" s="1073"/>
      <c r="D40" s="1359" t="s">
        <v>1121</v>
      </c>
      <c r="E40"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40" s="1358" t="str">
        <f>IF('Перечень тарифов'!J25="","наименование отсутствует",""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G40" s="1102"/>
      <c r="H40" s="1161" t="s">
        <v>845</v>
      </c>
      <c r="I40" s="1159" t="s">
        <v>846</v>
      </c>
      <c r="J40" s="1164">
        <v>4031542.32</v>
      </c>
      <c r="K40" s="1102" t="s">
        <v>448</v>
      </c>
      <c r="L40" s="1289"/>
      <c r="M40" s="1149"/>
      <c r="N40" s="1094"/>
      <c r="O40" s="1094"/>
    </row>
    <row r="41" spans="1:83" s="1064" customFormat="1" ht="20.100000000000001" customHeight="1">
      <c r="A41" s="1099"/>
      <c r="B41" s="1088"/>
      <c r="C41" s="1073"/>
      <c r="D41" s="1359"/>
      <c r="E41" s="1360"/>
      <c r="F41" s="1358"/>
      <c r="G41" s="1079"/>
      <c r="H41" s="1146" t="s">
        <v>273</v>
      </c>
      <c r="I41" s="1141"/>
      <c r="J41" s="1141"/>
      <c r="K41" s="1139"/>
      <c r="L41" s="1289"/>
      <c r="M41" s="1149"/>
      <c r="N41" s="1094"/>
      <c r="O41" s="1094"/>
    </row>
    <row r="42" spans="1:83" s="1064" customFormat="1" ht="20.100000000000001" customHeight="1">
      <c r="A42" s="1099"/>
      <c r="B42" s="1088"/>
      <c r="C42" s="1073"/>
      <c r="D42" s="1359" t="s">
        <v>1125</v>
      </c>
      <c r="E42" s="1360" t="str">
        <f>IF('Перечень тарифов'!E30="","наименование отсутствует","" &amp; 'Перечень тарифов'!E30 &amp; "")</f>
        <v>Тарифы на услуги по передаче тепловой энергии</v>
      </c>
      <c r="F42" s="1358" t="str">
        <f>IF('Перечень тарифов'!J30="","наименование отсутствует","" &amp; 'Перечень тарифов'!J30 &amp; "")</f>
        <v>одноставочный тариф на услуги по передаче тепловой энергии по сетям ПАО "ТГК-1"</v>
      </c>
      <c r="G42" s="1102"/>
      <c r="H42" s="1161" t="s">
        <v>845</v>
      </c>
      <c r="I42" s="1159" t="s">
        <v>846</v>
      </c>
      <c r="J42" s="1164">
        <v>302745.88</v>
      </c>
      <c r="K42" s="1102" t="s">
        <v>448</v>
      </c>
      <c r="L42" s="1289"/>
      <c r="M42" s="1149"/>
      <c r="N42" s="1094"/>
      <c r="O42" s="1094"/>
    </row>
    <row r="43" spans="1:83" s="1064" customFormat="1" ht="20.100000000000001" customHeight="1">
      <c r="A43" s="1099"/>
      <c r="B43" s="1088"/>
      <c r="C43" s="1073"/>
      <c r="D43" s="1359"/>
      <c r="E43" s="1360"/>
      <c r="F43" s="1358"/>
      <c r="G43" s="1079"/>
      <c r="H43" s="1146" t="s">
        <v>273</v>
      </c>
      <c r="I43" s="1141"/>
      <c r="J43" s="1141"/>
      <c r="K43" s="1139"/>
      <c r="L43" s="1289"/>
      <c r="M43" s="1149"/>
      <c r="N43" s="1094"/>
      <c r="O43" s="1094"/>
    </row>
    <row r="44" spans="1:83" s="1064" customFormat="1" ht="20.100000000000001" customHeight="1">
      <c r="A44" s="1099"/>
      <c r="B44" s="1088"/>
      <c r="C44" s="1073"/>
      <c r="D44" s="1359" t="s">
        <v>1130</v>
      </c>
      <c r="E44"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4" s="1358" t="str">
        <f>IF('Перечень тарифов'!J35="","наименование отсутствует",""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G44" s="1102"/>
      <c r="H44" s="1161" t="s">
        <v>845</v>
      </c>
      <c r="I44" s="1159" t="s">
        <v>846</v>
      </c>
      <c r="J44" s="1164">
        <v>2604756</v>
      </c>
      <c r="K44" s="1102" t="s">
        <v>448</v>
      </c>
      <c r="L44" s="1289"/>
      <c r="M44" s="1149"/>
      <c r="N44" s="1094"/>
      <c r="O44" s="1094"/>
    </row>
    <row r="45" spans="1:83" s="1064" customFormat="1" ht="20.100000000000001" customHeight="1">
      <c r="A45" s="1099"/>
      <c r="B45" s="1088"/>
      <c r="C45" s="1073"/>
      <c r="D45" s="1359"/>
      <c r="E45" s="1360"/>
      <c r="F45" s="1358"/>
      <c r="G45" s="1079"/>
      <c r="H45" s="1146" t="s">
        <v>273</v>
      </c>
      <c r="I45" s="1141"/>
      <c r="J45" s="1141"/>
      <c r="K45" s="1139"/>
      <c r="L45" s="1289"/>
      <c r="M45" s="1149"/>
      <c r="N45" s="1094"/>
      <c r="O45" s="1094"/>
    </row>
    <row r="46" spans="1:83" s="1064" customFormat="1" ht="20.100000000000001" customHeight="1">
      <c r="A46" s="1099"/>
      <c r="B46" s="1088"/>
      <c r="C46" s="1073"/>
      <c r="D46" s="1359" t="s">
        <v>1135</v>
      </c>
      <c r="E46"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46" s="1358" t="str">
        <f>IF('Перечень тарифов'!J39="","наименование отсутствует",""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G46" s="1102"/>
      <c r="H46" s="1161" t="s">
        <v>845</v>
      </c>
      <c r="I46" s="1159" t="s">
        <v>846</v>
      </c>
      <c r="J46" s="1164">
        <v>2604756</v>
      </c>
      <c r="K46" s="1102" t="s">
        <v>448</v>
      </c>
      <c r="L46" s="1289"/>
      <c r="M46" s="1149"/>
      <c r="N46" s="1094"/>
      <c r="O46" s="1094"/>
    </row>
    <row r="47" spans="1:83" s="1064" customFormat="1" ht="20.100000000000001" customHeight="1">
      <c r="A47" s="1099"/>
      <c r="B47" s="1088"/>
      <c r="C47" s="1073"/>
      <c r="D47" s="1359"/>
      <c r="E47" s="1360"/>
      <c r="F47" s="1358"/>
      <c r="G47" s="1079"/>
      <c r="H47" s="1146" t="s">
        <v>273</v>
      </c>
      <c r="I47" s="1141"/>
      <c r="J47" s="1141"/>
      <c r="K47" s="1139"/>
      <c r="L47" s="1289"/>
      <c r="M47" s="1149"/>
      <c r="N47" s="1094"/>
      <c r="O47" s="1094"/>
    </row>
    <row r="48" spans="1:83" s="1064" customFormat="1" ht="20.100000000000001" customHeight="1">
      <c r="A48" s="1099"/>
      <c r="B48" s="1088"/>
      <c r="C48" s="1073"/>
      <c r="D48" s="1359" t="s">
        <v>1140</v>
      </c>
      <c r="E48" s="1360" t="str">
        <f>IF('Перечень тарифов'!E44="","наименование отсутствует","" &amp; 'Перечень тарифов'!E44 &amp; "")</f>
        <v>Плата за услуги по поддержанию резервной тепловой мощности при отсутствии потребления тепловой энергии</v>
      </c>
      <c r="F48" s="1358" t="str">
        <f>IF('Перечень тарифов'!J44="","наименование отсутствует",""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48" s="1102"/>
      <c r="H48" s="1161" t="s">
        <v>845</v>
      </c>
      <c r="I48" s="1159" t="s">
        <v>846</v>
      </c>
      <c r="J48" s="1164">
        <v>2556807.3199999998</v>
      </c>
      <c r="K48" s="1102" t="s">
        <v>448</v>
      </c>
      <c r="L48" s="1289"/>
      <c r="M48" s="1149"/>
      <c r="N48" s="1094"/>
      <c r="O48" s="1094"/>
    </row>
    <row r="49" spans="1:15" s="1064" customFormat="1" ht="20.100000000000001" customHeight="1">
      <c r="A49" s="1099"/>
      <c r="B49" s="1088"/>
      <c r="C49" s="1073"/>
      <c r="D49" s="1359"/>
      <c r="E49" s="1360"/>
      <c r="F49" s="1358"/>
      <c r="G49" s="1079"/>
      <c r="H49" s="1146" t="s">
        <v>273</v>
      </c>
      <c r="I49" s="1141"/>
      <c r="J49" s="1141"/>
      <c r="K49" s="1139"/>
      <c r="L49" s="1289"/>
      <c r="M49" s="1149"/>
      <c r="N49" s="1094"/>
      <c r="O49" s="1094"/>
    </row>
    <row r="50" spans="1:15" s="1064" customFormat="1" ht="20.100000000000001" customHeight="1">
      <c r="A50" s="1099"/>
      <c r="B50" s="1088"/>
      <c r="C50" s="1073"/>
      <c r="D50" s="1359" t="s">
        <v>1145</v>
      </c>
      <c r="E50" s="1360" t="str">
        <f>IF('Перечень тарифов'!E49="","наименование отсутствует","" &amp; 'Перечень тарифов'!E49 &amp; "")</f>
        <v>Тарифы на теплоноситель, поставляемый теплоснабжающими организациями потребителям, другим теплоснабжающим организациям</v>
      </c>
      <c r="F50" s="1358" t="str">
        <f>IF('Перечень тарифов'!J49="","наименование отсутствует","" &amp; 'Перечень тарифов'!J49 &amp; "")</f>
        <v>Тариф на теплоноситель, поставляемый потребителям</v>
      </c>
      <c r="G50" s="1102"/>
      <c r="H50" s="1161" t="s">
        <v>845</v>
      </c>
      <c r="I50" s="1159" t="s">
        <v>846</v>
      </c>
      <c r="J50" s="1164">
        <v>87972.17</v>
      </c>
      <c r="K50" s="1102" t="s">
        <v>448</v>
      </c>
      <c r="L50" s="1289"/>
      <c r="M50" s="1149"/>
      <c r="N50" s="1094"/>
      <c r="O50" s="1094"/>
    </row>
    <row r="51" spans="1:15" s="1064" customFormat="1" ht="20.100000000000001" customHeight="1">
      <c r="A51" s="1099"/>
      <c r="B51" s="1088"/>
      <c r="C51" s="1073"/>
      <c r="D51" s="1359"/>
      <c r="E51" s="1360"/>
      <c r="F51" s="1358"/>
      <c r="G51" s="1079"/>
      <c r="H51" s="1146" t="s">
        <v>273</v>
      </c>
      <c r="I51" s="1141"/>
      <c r="J51" s="1141"/>
      <c r="K51" s="1139"/>
      <c r="L51" s="1289"/>
      <c r="M51" s="1149"/>
      <c r="N51" s="1094"/>
      <c r="O51" s="1094"/>
    </row>
    <row r="52" spans="1:15" s="1064" customFormat="1" ht="20.100000000000001" customHeight="1">
      <c r="A52" s="1099"/>
      <c r="B52" s="1088"/>
      <c r="C52" s="1073"/>
      <c r="D52" s="1359" t="s">
        <v>1150</v>
      </c>
      <c r="E52"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52" s="1358" t="str">
        <f>IF('Перечень тарифов'!J54="","наименование отсутствует","" &amp; 'Перечень тарифов'!J54 &amp; "")</f>
        <v>Тариф на горячую воду в открытых системах теплоснабжения поставляемую потребителям на коллекторах ПАО "ТГК-1"</v>
      </c>
      <c r="G52" s="1102"/>
      <c r="H52" s="1161" t="s">
        <v>845</v>
      </c>
      <c r="I52" s="1159" t="s">
        <v>846</v>
      </c>
      <c r="J52" s="1164">
        <v>87972.17</v>
      </c>
      <c r="K52" s="1102" t="s">
        <v>448</v>
      </c>
      <c r="L52" s="1289"/>
      <c r="M52" s="1149"/>
      <c r="N52" s="1094"/>
      <c r="O52" s="1094"/>
    </row>
    <row r="53" spans="1:15" s="1064" customFormat="1" ht="20.100000000000001" customHeight="1">
      <c r="A53" s="1099"/>
      <c r="B53" s="1088"/>
      <c r="C53" s="1073"/>
      <c r="D53" s="1359"/>
      <c r="E53" s="1360"/>
      <c r="F53" s="1358"/>
      <c r="G53" s="1079"/>
      <c r="H53" s="1146" t="s">
        <v>273</v>
      </c>
      <c r="I53" s="1141"/>
      <c r="J53" s="1141"/>
      <c r="K53" s="1139"/>
      <c r="L53" s="1289"/>
      <c r="M53" s="1149"/>
      <c r="N53" s="1094"/>
      <c r="O53" s="1094"/>
    </row>
    <row r="54" spans="1:15" s="1064" customFormat="1" ht="18.95" customHeight="1">
      <c r="A54" s="1099"/>
      <c r="B54" s="1088"/>
      <c r="C54" s="1073"/>
      <c r="D54" s="1359" t="s">
        <v>1155</v>
      </c>
      <c r="E54"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54" s="1358" t="str">
        <f>IF('Перечень тарифов'!J58="","наименование отсутствует",""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G54" s="1102"/>
      <c r="H54" s="1161" t="s">
        <v>845</v>
      </c>
      <c r="I54" s="1159" t="s">
        <v>846</v>
      </c>
      <c r="J54" s="1164">
        <v>87972.17</v>
      </c>
      <c r="K54" s="1102" t="s">
        <v>448</v>
      </c>
      <c r="L54" s="1289"/>
      <c r="M54" s="1149"/>
      <c r="N54" s="1094"/>
      <c r="O54" s="1094"/>
    </row>
    <row r="55" spans="1:15" s="1064" customFormat="1" ht="15" customHeight="1">
      <c r="A55" s="1099"/>
      <c r="B55" s="1088"/>
      <c r="C55" s="1073"/>
      <c r="D55" s="1359"/>
      <c r="E55" s="1360"/>
      <c r="F55" s="1358"/>
      <c r="G55" s="1079"/>
      <c r="H55" s="1146" t="s">
        <v>273</v>
      </c>
      <c r="I55" s="1141"/>
      <c r="J55" s="1141"/>
      <c r="K55" s="1139"/>
      <c r="L55" s="1290"/>
      <c r="M55" s="1149"/>
      <c r="N55" s="1094"/>
      <c r="O55" s="1094"/>
    </row>
    <row r="56" spans="1:15" ht="18.75">
      <c r="A56" s="1099"/>
      <c r="C56" s="1073"/>
      <c r="D56" s="1089" t="s">
        <v>66</v>
      </c>
      <c r="E56" s="1361" t="s">
        <v>753</v>
      </c>
      <c r="F56" s="1361"/>
      <c r="G56" s="1361"/>
      <c r="H56" s="1361"/>
      <c r="I56" s="1361"/>
      <c r="J56" s="1361"/>
      <c r="K56" s="1361"/>
      <c r="L56" s="1123"/>
      <c r="M56" s="1149"/>
    </row>
    <row r="57" spans="1:15" ht="20.100000000000001" customHeight="1">
      <c r="A57" s="1099"/>
      <c r="C57" s="1362"/>
      <c r="D57" s="1363" t="s">
        <v>441</v>
      </c>
      <c r="E57"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57" s="1358" t="str">
        <f>IF('Перечень тарифов'!J21="","наименование отсутствует","" &amp; 'Перечень тарифов'!J21 &amp; "")</f>
        <v>одноставочный тариф на тепловую энергию, для потребителей ПАО "ТГК-1", получающих тепловую энергию на коллекторах в воде</v>
      </c>
      <c r="G57" s="1102"/>
      <c r="H57" s="1161" t="s">
        <v>845</v>
      </c>
      <c r="I57" s="1159" t="s">
        <v>846</v>
      </c>
      <c r="J57" s="1164">
        <v>1349.4179999999999</v>
      </c>
      <c r="K57" s="1102" t="s">
        <v>448</v>
      </c>
      <c r="L57" s="1288" t="s">
        <v>754</v>
      </c>
      <c r="M57" s="1149"/>
    </row>
    <row r="58" spans="1:15" ht="20.100000000000001" customHeight="1">
      <c r="A58" s="1099"/>
      <c r="C58" s="1362"/>
      <c r="D58" s="1364"/>
      <c r="E58" s="1360"/>
      <c r="F58" s="1358"/>
      <c r="G58" s="1151"/>
      <c r="H58" s="1146" t="s">
        <v>273</v>
      </c>
      <c r="I58" s="1138"/>
      <c r="J58" s="1138"/>
      <c r="K58" s="1139"/>
      <c r="L58" s="1289"/>
      <c r="M58" s="1149"/>
    </row>
    <row r="59" spans="1:15" s="1064" customFormat="1" ht="20.100000000000001" customHeight="1">
      <c r="A59" s="1099"/>
      <c r="B59" s="1088"/>
      <c r="C59" s="1073"/>
      <c r="D59" s="1359" t="s">
        <v>1115</v>
      </c>
      <c r="E59"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59" s="1358" t="str">
        <f>IF('Перечень тарифов'!J25="","наименование отсутствует",""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G59" s="1102"/>
      <c r="H59" s="1161" t="s">
        <v>845</v>
      </c>
      <c r="I59" s="1159" t="s">
        <v>846</v>
      </c>
      <c r="J59" s="1164">
        <v>1349.4179999999999</v>
      </c>
      <c r="K59" s="1102" t="s">
        <v>448</v>
      </c>
      <c r="L59" s="1289"/>
      <c r="M59" s="1149"/>
      <c r="N59" s="1094"/>
      <c r="O59" s="1094"/>
    </row>
    <row r="60" spans="1:15" s="1064" customFormat="1" ht="20.100000000000001" customHeight="1">
      <c r="A60" s="1099"/>
      <c r="B60" s="1088"/>
      <c r="C60" s="1073"/>
      <c r="D60" s="1359"/>
      <c r="E60" s="1360"/>
      <c r="F60" s="1358"/>
      <c r="G60" s="1079"/>
      <c r="H60" s="1146" t="s">
        <v>273</v>
      </c>
      <c r="I60" s="1141"/>
      <c r="J60" s="1141"/>
      <c r="K60" s="1139"/>
      <c r="L60" s="1289"/>
      <c r="M60" s="1149"/>
      <c r="N60" s="1094"/>
      <c r="O60" s="1094"/>
    </row>
    <row r="61" spans="1:15" s="1064" customFormat="1" ht="20.100000000000001" customHeight="1">
      <c r="A61" s="1099"/>
      <c r="B61" s="1088"/>
      <c r="C61" s="1073"/>
      <c r="D61" s="1359" t="s">
        <v>1126</v>
      </c>
      <c r="E61" s="1360" t="str">
        <f>IF('Перечень тарифов'!E30="","наименование отсутствует","" &amp; 'Перечень тарифов'!E30 &amp; "")</f>
        <v>Тарифы на услуги по передаче тепловой энергии</v>
      </c>
      <c r="F61" s="1358" t="str">
        <f>IF('Перечень тарифов'!J30="","наименование отсутствует","" &amp; 'Перечень тарифов'!J30 &amp; "")</f>
        <v>одноставочный тариф на услуги по передаче тепловой энергии по сетям ПАО "ТГК-1"</v>
      </c>
      <c r="G61" s="1102"/>
      <c r="H61" s="1161" t="s">
        <v>845</v>
      </c>
      <c r="I61" s="1159" t="s">
        <v>846</v>
      </c>
      <c r="J61" s="1164">
        <v>770.51700000000005</v>
      </c>
      <c r="K61" s="1102" t="s">
        <v>448</v>
      </c>
      <c r="L61" s="1289"/>
      <c r="M61" s="1149"/>
      <c r="N61" s="1094"/>
      <c r="O61" s="1094"/>
    </row>
    <row r="62" spans="1:15" s="1064" customFormat="1" ht="20.100000000000001" customHeight="1">
      <c r="A62" s="1099"/>
      <c r="B62" s="1088"/>
      <c r="C62" s="1073"/>
      <c r="D62" s="1359"/>
      <c r="E62" s="1360"/>
      <c r="F62" s="1358"/>
      <c r="G62" s="1079"/>
      <c r="H62" s="1146" t="s">
        <v>273</v>
      </c>
      <c r="I62" s="1141"/>
      <c r="J62" s="1141"/>
      <c r="K62" s="1139"/>
      <c r="L62" s="1289"/>
      <c r="M62" s="1149"/>
      <c r="N62" s="1094"/>
      <c r="O62" s="1094"/>
    </row>
    <row r="63" spans="1:15" s="1064" customFormat="1" ht="20.100000000000001" customHeight="1">
      <c r="A63" s="1099"/>
      <c r="B63" s="1088"/>
      <c r="C63" s="1073"/>
      <c r="D63" s="1359" t="s">
        <v>1131</v>
      </c>
      <c r="E63"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63" s="1358" t="str">
        <f>IF('Перечень тарифов'!J35="","наименование отсутствует",""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G63" s="1102"/>
      <c r="H63" s="1161" t="s">
        <v>845</v>
      </c>
      <c r="I63" s="1159" t="s">
        <v>846</v>
      </c>
      <c r="J63" s="1164">
        <v>770.51700000000005</v>
      </c>
      <c r="K63" s="1102" t="s">
        <v>448</v>
      </c>
      <c r="L63" s="1289"/>
      <c r="M63" s="1149"/>
      <c r="N63" s="1094"/>
      <c r="O63" s="1094"/>
    </row>
    <row r="64" spans="1:15" s="1064" customFormat="1" ht="20.100000000000001" customHeight="1">
      <c r="A64" s="1099"/>
      <c r="B64" s="1088"/>
      <c r="C64" s="1073"/>
      <c r="D64" s="1359"/>
      <c r="E64" s="1360"/>
      <c r="F64" s="1358"/>
      <c r="G64" s="1079"/>
      <c r="H64" s="1146" t="s">
        <v>273</v>
      </c>
      <c r="I64" s="1141"/>
      <c r="J64" s="1141"/>
      <c r="K64" s="1139"/>
      <c r="L64" s="1289"/>
      <c r="M64" s="1149"/>
      <c r="N64" s="1094"/>
      <c r="O64" s="1094"/>
    </row>
    <row r="65" spans="1:15" s="1064" customFormat="1" ht="20.100000000000001" customHeight="1">
      <c r="A65" s="1099"/>
      <c r="B65" s="1088"/>
      <c r="C65" s="1073"/>
      <c r="D65" s="1359" t="s">
        <v>1136</v>
      </c>
      <c r="E65"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65" s="1358" t="str">
        <f>IF('Перечень тарифов'!J39="","наименование отсутствует",""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G65" s="1102"/>
      <c r="H65" s="1161" t="s">
        <v>845</v>
      </c>
      <c r="I65" s="1159" t="s">
        <v>846</v>
      </c>
      <c r="J65" s="1164">
        <v>770.51700000000005</v>
      </c>
      <c r="K65" s="1102" t="s">
        <v>448</v>
      </c>
      <c r="L65" s="1289"/>
      <c r="M65" s="1149"/>
      <c r="N65" s="1094"/>
      <c r="O65" s="1094"/>
    </row>
    <row r="66" spans="1:15" s="1064" customFormat="1" ht="20.100000000000001" customHeight="1">
      <c r="A66" s="1099"/>
      <c r="B66" s="1088"/>
      <c r="C66" s="1073"/>
      <c r="D66" s="1359"/>
      <c r="E66" s="1360"/>
      <c r="F66" s="1358"/>
      <c r="G66" s="1079"/>
      <c r="H66" s="1146" t="s">
        <v>273</v>
      </c>
      <c r="I66" s="1141"/>
      <c r="J66" s="1141"/>
      <c r="K66" s="1139"/>
      <c r="L66" s="1289"/>
      <c r="M66" s="1149"/>
      <c r="N66" s="1094"/>
      <c r="O66" s="1094"/>
    </row>
    <row r="67" spans="1:15" s="1064" customFormat="1" ht="20.100000000000001" customHeight="1">
      <c r="A67" s="1099"/>
      <c r="B67" s="1088"/>
      <c r="C67" s="1073"/>
      <c r="D67" s="1359" t="s">
        <v>1141</v>
      </c>
      <c r="E67" s="1360" t="str">
        <f>IF('Перечень тарифов'!E44="","наименование отсутствует","" &amp; 'Перечень тарифов'!E44 &amp; "")</f>
        <v>Плата за услуги по поддержанию резервной тепловой мощности при отсутствии потребления тепловой энергии</v>
      </c>
      <c r="F67" s="1358" t="str">
        <f>IF('Перечень тарифов'!J44="","наименование отсутствует",""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67" s="1102"/>
      <c r="H67" s="1161" t="s">
        <v>845</v>
      </c>
      <c r="I67" s="1159" t="s">
        <v>846</v>
      </c>
      <c r="J67" s="1164">
        <v>5511.6719999999996</v>
      </c>
      <c r="K67" s="1102" t="s">
        <v>448</v>
      </c>
      <c r="L67" s="1289"/>
      <c r="M67" s="1149"/>
      <c r="N67" s="1094"/>
      <c r="O67" s="1094"/>
    </row>
    <row r="68" spans="1:15" s="1064" customFormat="1" ht="20.100000000000001" customHeight="1">
      <c r="A68" s="1099"/>
      <c r="B68" s="1088"/>
      <c r="C68" s="1073"/>
      <c r="D68" s="1359"/>
      <c r="E68" s="1360"/>
      <c r="F68" s="1358"/>
      <c r="G68" s="1079"/>
      <c r="H68" s="1146" t="s">
        <v>273</v>
      </c>
      <c r="I68" s="1141"/>
      <c r="J68" s="1141"/>
      <c r="K68" s="1139"/>
      <c r="L68" s="1289"/>
      <c r="M68" s="1149"/>
      <c r="N68" s="1094"/>
      <c r="O68" s="1094"/>
    </row>
    <row r="69" spans="1:15" s="1064" customFormat="1" ht="20.100000000000001" customHeight="1">
      <c r="A69" s="1099"/>
      <c r="B69" s="1088"/>
      <c r="C69" s="1073"/>
      <c r="D69" s="1359" t="s">
        <v>1146</v>
      </c>
      <c r="E69" s="1360" t="str">
        <f>IF('Перечень тарифов'!E49="","наименование отсутствует","" &amp; 'Перечень тарифов'!E49 &amp; "")</f>
        <v>Тарифы на теплоноситель, поставляемый теплоснабжающими организациями потребителям, другим теплоснабжающим организациям</v>
      </c>
      <c r="F69" s="1358" t="str">
        <f>IF('Перечень тарифов'!J49="","наименование отсутствует","" &amp; 'Перечень тарифов'!J49 &amp; "")</f>
        <v>Тариф на теплоноситель, поставляемый потребителям</v>
      </c>
      <c r="G69" s="1102"/>
      <c r="H69" s="1161" t="s">
        <v>845</v>
      </c>
      <c r="I69" s="1159" t="s">
        <v>846</v>
      </c>
      <c r="J69" s="1164">
        <v>3715.8939999999998</v>
      </c>
      <c r="K69" s="1102" t="s">
        <v>448</v>
      </c>
      <c r="L69" s="1289"/>
      <c r="M69" s="1149"/>
      <c r="N69" s="1094"/>
      <c r="O69" s="1094"/>
    </row>
    <row r="70" spans="1:15" s="1064" customFormat="1" ht="20.100000000000001" customHeight="1">
      <c r="A70" s="1099"/>
      <c r="B70" s="1088"/>
      <c r="C70" s="1073"/>
      <c r="D70" s="1359"/>
      <c r="E70" s="1360"/>
      <c r="F70" s="1358"/>
      <c r="G70" s="1079"/>
      <c r="H70" s="1146" t="s">
        <v>273</v>
      </c>
      <c r="I70" s="1141"/>
      <c r="J70" s="1141"/>
      <c r="K70" s="1139"/>
      <c r="L70" s="1289"/>
      <c r="M70" s="1149"/>
      <c r="N70" s="1094"/>
      <c r="O70" s="1094"/>
    </row>
    <row r="71" spans="1:15" s="1064" customFormat="1" ht="20.100000000000001" customHeight="1">
      <c r="A71" s="1099"/>
      <c r="B71" s="1088"/>
      <c r="C71" s="1073"/>
      <c r="D71" s="1359" t="s">
        <v>1151</v>
      </c>
      <c r="E71"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71" s="1358" t="str">
        <f>IF('Перечень тарифов'!J54="","наименование отсутствует","" &amp; 'Перечень тарифов'!J54 &amp; "")</f>
        <v>Тариф на горячую воду в открытых системах теплоснабжения поставляемую потребителям на коллекторах ПАО "ТГК-1"</v>
      </c>
      <c r="G71" s="1102"/>
      <c r="H71" s="1161" t="s">
        <v>845</v>
      </c>
      <c r="I71" s="1159" t="s">
        <v>846</v>
      </c>
      <c r="J71" s="1164">
        <v>3715.8939999999998</v>
      </c>
      <c r="K71" s="1102" t="s">
        <v>448</v>
      </c>
      <c r="L71" s="1289"/>
      <c r="M71" s="1149"/>
      <c r="N71" s="1094"/>
      <c r="O71" s="1094"/>
    </row>
    <row r="72" spans="1:15" s="1064" customFormat="1" ht="20.100000000000001" customHeight="1">
      <c r="A72" s="1099"/>
      <c r="B72" s="1088"/>
      <c r="C72" s="1073"/>
      <c r="D72" s="1359"/>
      <c r="E72" s="1360"/>
      <c r="F72" s="1358"/>
      <c r="G72" s="1079"/>
      <c r="H72" s="1146" t="s">
        <v>273</v>
      </c>
      <c r="I72" s="1141"/>
      <c r="J72" s="1141"/>
      <c r="K72" s="1139"/>
      <c r="L72" s="1289"/>
      <c r="M72" s="1149"/>
      <c r="N72" s="1094"/>
      <c r="O72" s="1094"/>
    </row>
    <row r="73" spans="1:15" s="1064" customFormat="1" ht="18.95" customHeight="1">
      <c r="A73" s="1099"/>
      <c r="B73" s="1088"/>
      <c r="C73" s="1073"/>
      <c r="D73" s="1359" t="s">
        <v>1156</v>
      </c>
      <c r="E73"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73" s="1358" t="str">
        <f>IF('Перечень тарифов'!J58="","наименование отсутствует",""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G73" s="1102"/>
      <c r="H73" s="1161" t="s">
        <v>845</v>
      </c>
      <c r="I73" s="1159" t="s">
        <v>846</v>
      </c>
      <c r="J73" s="1164">
        <v>3715.8939999999998</v>
      </c>
      <c r="K73" s="1102" t="s">
        <v>448</v>
      </c>
      <c r="L73" s="1289"/>
      <c r="M73" s="1149"/>
      <c r="N73" s="1094"/>
      <c r="O73" s="1094"/>
    </row>
    <row r="74" spans="1:15" s="1064" customFormat="1" ht="15" customHeight="1">
      <c r="A74" s="1099"/>
      <c r="B74" s="1088"/>
      <c r="C74" s="1073"/>
      <c r="D74" s="1359"/>
      <c r="E74" s="1360"/>
      <c r="F74" s="1358"/>
      <c r="G74" s="1079"/>
      <c r="H74" s="1146" t="s">
        <v>273</v>
      </c>
      <c r="I74" s="1141"/>
      <c r="J74" s="1141"/>
      <c r="K74" s="1139"/>
      <c r="L74" s="1290"/>
      <c r="M74" s="1149"/>
      <c r="N74" s="1094"/>
      <c r="O74" s="1094"/>
    </row>
    <row r="75" spans="1:15" ht="26.1" customHeight="1">
      <c r="A75" s="1099"/>
      <c r="C75" s="1073"/>
      <c r="D75" s="1089" t="s">
        <v>67</v>
      </c>
      <c r="E75" s="1361" t="s">
        <v>711</v>
      </c>
      <c r="F75" s="1361"/>
      <c r="G75" s="1361"/>
      <c r="H75" s="1361"/>
      <c r="I75" s="1361"/>
      <c r="J75" s="1361"/>
      <c r="K75" s="1361"/>
      <c r="L75" s="1123"/>
      <c r="M75" s="1149"/>
    </row>
    <row r="76" spans="1:15" ht="20.100000000000001" customHeight="1">
      <c r="A76" s="1099"/>
      <c r="C76" s="1362"/>
      <c r="D76" s="1363" t="s">
        <v>442</v>
      </c>
      <c r="E76"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76" s="1358" t="str">
        <f>IF('Перечень тарифов'!J21="","наименование отсутствует","" &amp; 'Перечень тарифов'!J21 &amp; "")</f>
        <v>одноставочный тариф на тепловую энергию, для потребителей ПАО "ТГК-1", получающих тепловую энергию на коллекторах в воде</v>
      </c>
      <c r="G76" s="1102"/>
      <c r="H76" s="1161" t="s">
        <v>845</v>
      </c>
      <c r="I76" s="1159" t="s">
        <v>846</v>
      </c>
      <c r="J76" s="1164">
        <v>0</v>
      </c>
      <c r="K76" s="1102" t="s">
        <v>448</v>
      </c>
      <c r="L76" s="1288" t="s">
        <v>712</v>
      </c>
      <c r="M76" s="1149"/>
      <c r="O76" s="1094" t="s">
        <v>550</v>
      </c>
    </row>
    <row r="77" spans="1:15" ht="20.100000000000001" customHeight="1">
      <c r="A77" s="1099"/>
      <c r="C77" s="1362"/>
      <c r="D77" s="1364"/>
      <c r="E77" s="1360"/>
      <c r="F77" s="1358"/>
      <c r="G77" s="1151"/>
      <c r="H77" s="1146" t="s">
        <v>273</v>
      </c>
      <c r="I77" s="1138"/>
      <c r="J77" s="1138"/>
      <c r="K77" s="1139"/>
      <c r="L77" s="1289"/>
      <c r="M77" s="1149"/>
    </row>
    <row r="78" spans="1:15" s="1064" customFormat="1" ht="20.100000000000001" customHeight="1">
      <c r="A78" s="1099"/>
      <c r="B78" s="1088"/>
      <c r="C78" s="1073"/>
      <c r="D78" s="1359" t="s">
        <v>1122</v>
      </c>
      <c r="E78"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78" s="1358" t="str">
        <f>IF('Перечень тарифов'!J25="","наименование отсутствует",""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G78" s="1102"/>
      <c r="H78" s="1161" t="s">
        <v>845</v>
      </c>
      <c r="I78" s="1159" t="s">
        <v>846</v>
      </c>
      <c r="J78" s="1164">
        <v>0</v>
      </c>
      <c r="K78" s="1102" t="s">
        <v>448</v>
      </c>
      <c r="L78" s="1289"/>
      <c r="M78" s="1149"/>
      <c r="N78" s="1094"/>
      <c r="O78" s="1094"/>
    </row>
    <row r="79" spans="1:15" s="1064" customFormat="1" ht="20.100000000000001" customHeight="1">
      <c r="A79" s="1099"/>
      <c r="B79" s="1088"/>
      <c r="C79" s="1073"/>
      <c r="D79" s="1359"/>
      <c r="E79" s="1360"/>
      <c r="F79" s="1358"/>
      <c r="G79" s="1079"/>
      <c r="H79" s="1146" t="s">
        <v>273</v>
      </c>
      <c r="I79" s="1141"/>
      <c r="J79" s="1141"/>
      <c r="K79" s="1139"/>
      <c r="L79" s="1289"/>
      <c r="M79" s="1149"/>
      <c r="N79" s="1094"/>
      <c r="O79" s="1094"/>
    </row>
    <row r="80" spans="1:15" s="1064" customFormat="1" ht="20.100000000000001" customHeight="1">
      <c r="A80" s="1099"/>
      <c r="B80" s="1088"/>
      <c r="C80" s="1073"/>
      <c r="D80" s="1359" t="s">
        <v>1127</v>
      </c>
      <c r="E80" s="1360" t="str">
        <f>IF('Перечень тарифов'!E30="","наименование отсутствует","" &amp; 'Перечень тарифов'!E30 &amp; "")</f>
        <v>Тарифы на услуги по передаче тепловой энергии</v>
      </c>
      <c r="F80" s="1358" t="str">
        <f>IF('Перечень тарифов'!J30="","наименование отсутствует","" &amp; 'Перечень тарифов'!J30 &amp; "")</f>
        <v>одноставочный тариф на услуги по передаче тепловой энергии по сетям ПАО "ТГК-1"</v>
      </c>
      <c r="G80" s="1102"/>
      <c r="H80" s="1161" t="s">
        <v>845</v>
      </c>
      <c r="I80" s="1159" t="s">
        <v>846</v>
      </c>
      <c r="J80" s="1164">
        <v>0</v>
      </c>
      <c r="K80" s="1102" t="s">
        <v>448</v>
      </c>
      <c r="L80" s="1289"/>
      <c r="M80" s="1149"/>
      <c r="N80" s="1094"/>
      <c r="O80" s="1094"/>
    </row>
    <row r="81" spans="1:15" s="1064" customFormat="1" ht="20.100000000000001" customHeight="1">
      <c r="A81" s="1099"/>
      <c r="B81" s="1088"/>
      <c r="C81" s="1073"/>
      <c r="D81" s="1359"/>
      <c r="E81" s="1360"/>
      <c r="F81" s="1358"/>
      <c r="G81" s="1079"/>
      <c r="H81" s="1146" t="s">
        <v>273</v>
      </c>
      <c r="I81" s="1141"/>
      <c r="J81" s="1141"/>
      <c r="K81" s="1139"/>
      <c r="L81" s="1289"/>
      <c r="M81" s="1149"/>
      <c r="N81" s="1094"/>
      <c r="O81" s="1094"/>
    </row>
    <row r="82" spans="1:15" s="1064" customFormat="1" ht="20.100000000000001" customHeight="1">
      <c r="A82" s="1099"/>
      <c r="B82" s="1088"/>
      <c r="C82" s="1073"/>
      <c r="D82" s="1359" t="s">
        <v>1132</v>
      </c>
      <c r="E82"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82" s="1358" t="str">
        <f>IF('Перечень тарифов'!J35="","наименование отсутствует",""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G82" s="1102"/>
      <c r="H82" s="1161" t="s">
        <v>845</v>
      </c>
      <c r="I82" s="1159" t="s">
        <v>846</v>
      </c>
      <c r="J82" s="1164">
        <v>0</v>
      </c>
      <c r="K82" s="1102" t="s">
        <v>448</v>
      </c>
      <c r="L82" s="1289"/>
      <c r="M82" s="1149"/>
      <c r="N82" s="1094"/>
      <c r="O82" s="1094"/>
    </row>
    <row r="83" spans="1:15" s="1064" customFormat="1" ht="20.100000000000001" customHeight="1">
      <c r="A83" s="1099"/>
      <c r="B83" s="1088"/>
      <c r="C83" s="1073"/>
      <c r="D83" s="1359"/>
      <c r="E83" s="1360"/>
      <c r="F83" s="1358"/>
      <c r="G83" s="1079"/>
      <c r="H83" s="1146" t="s">
        <v>273</v>
      </c>
      <c r="I83" s="1141"/>
      <c r="J83" s="1141"/>
      <c r="K83" s="1139"/>
      <c r="L83" s="1289"/>
      <c r="M83" s="1149"/>
      <c r="N83" s="1094"/>
      <c r="O83" s="1094"/>
    </row>
    <row r="84" spans="1:15" s="1064" customFormat="1" ht="20.100000000000001" customHeight="1">
      <c r="A84" s="1099"/>
      <c r="B84" s="1088"/>
      <c r="C84" s="1073"/>
      <c r="D84" s="1359" t="s">
        <v>1137</v>
      </c>
      <c r="E84"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84" s="1358" t="str">
        <f>IF('Перечень тарифов'!J39="","наименование отсутствует",""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G84" s="1102"/>
      <c r="H84" s="1161" t="s">
        <v>845</v>
      </c>
      <c r="I84" s="1159" t="s">
        <v>846</v>
      </c>
      <c r="J84" s="1164">
        <v>0</v>
      </c>
      <c r="K84" s="1102" t="s">
        <v>448</v>
      </c>
      <c r="L84" s="1289"/>
      <c r="M84" s="1149"/>
      <c r="N84" s="1094"/>
      <c r="O84" s="1094"/>
    </row>
    <row r="85" spans="1:15" s="1064" customFormat="1" ht="20.100000000000001" customHeight="1">
      <c r="A85" s="1099"/>
      <c r="B85" s="1088"/>
      <c r="C85" s="1073"/>
      <c r="D85" s="1359"/>
      <c r="E85" s="1360"/>
      <c r="F85" s="1358"/>
      <c r="G85" s="1079"/>
      <c r="H85" s="1146" t="s">
        <v>273</v>
      </c>
      <c r="I85" s="1141"/>
      <c r="J85" s="1141"/>
      <c r="K85" s="1139"/>
      <c r="L85" s="1289"/>
      <c r="M85" s="1149"/>
      <c r="N85" s="1094"/>
      <c r="O85" s="1094"/>
    </row>
    <row r="86" spans="1:15" s="1064" customFormat="1" ht="20.100000000000001" customHeight="1">
      <c r="A86" s="1099"/>
      <c r="B86" s="1088"/>
      <c r="C86" s="1073"/>
      <c r="D86" s="1359" t="s">
        <v>1142</v>
      </c>
      <c r="E86" s="1360" t="str">
        <f>IF('Перечень тарифов'!E44="","наименование отсутствует","" &amp; 'Перечень тарифов'!E44 &amp; "")</f>
        <v>Плата за услуги по поддержанию резервной тепловой мощности при отсутствии потребления тепловой энергии</v>
      </c>
      <c r="F86" s="1358" t="str">
        <f>IF('Перечень тарифов'!J44="","наименование отсутствует",""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86" s="1102"/>
      <c r="H86" s="1161" t="s">
        <v>845</v>
      </c>
      <c r="I86" s="1159" t="s">
        <v>846</v>
      </c>
      <c r="J86" s="1164">
        <v>0</v>
      </c>
      <c r="K86" s="1102" t="s">
        <v>448</v>
      </c>
      <c r="L86" s="1289"/>
      <c r="M86" s="1149"/>
      <c r="N86" s="1094"/>
      <c r="O86" s="1094"/>
    </row>
    <row r="87" spans="1:15" s="1064" customFormat="1" ht="20.100000000000001" customHeight="1">
      <c r="A87" s="1099"/>
      <c r="B87" s="1088"/>
      <c r="C87" s="1073"/>
      <c r="D87" s="1359"/>
      <c r="E87" s="1360"/>
      <c r="F87" s="1358"/>
      <c r="G87" s="1079"/>
      <c r="H87" s="1146" t="s">
        <v>273</v>
      </c>
      <c r="I87" s="1141"/>
      <c r="J87" s="1141"/>
      <c r="K87" s="1139"/>
      <c r="L87" s="1289"/>
      <c r="M87" s="1149"/>
      <c r="N87" s="1094"/>
      <c r="O87" s="1094"/>
    </row>
    <row r="88" spans="1:15" s="1064" customFormat="1" ht="20.100000000000001" customHeight="1">
      <c r="A88" s="1099"/>
      <c r="B88" s="1088"/>
      <c r="C88" s="1073"/>
      <c r="D88" s="1359" t="s">
        <v>1147</v>
      </c>
      <c r="E88" s="1360" t="str">
        <f>IF('Перечень тарифов'!E49="","наименование отсутствует","" &amp; 'Перечень тарифов'!E49 &amp; "")</f>
        <v>Тарифы на теплоноситель, поставляемый теплоснабжающими организациями потребителям, другим теплоснабжающим организациям</v>
      </c>
      <c r="F88" s="1358" t="str">
        <f>IF('Перечень тарифов'!J49="","наименование отсутствует","" &amp; 'Перечень тарифов'!J49 &amp; "")</f>
        <v>Тариф на теплоноситель, поставляемый потребителям</v>
      </c>
      <c r="G88" s="1102"/>
      <c r="H88" s="1161" t="s">
        <v>845</v>
      </c>
      <c r="I88" s="1159" t="s">
        <v>846</v>
      </c>
      <c r="J88" s="1164">
        <v>0</v>
      </c>
      <c r="K88" s="1102" t="s">
        <v>448</v>
      </c>
      <c r="L88" s="1289"/>
      <c r="M88" s="1149"/>
      <c r="N88" s="1094"/>
      <c r="O88" s="1094"/>
    </row>
    <row r="89" spans="1:15" s="1064" customFormat="1" ht="20.100000000000001" customHeight="1">
      <c r="A89" s="1099"/>
      <c r="B89" s="1088"/>
      <c r="C89" s="1073"/>
      <c r="D89" s="1359"/>
      <c r="E89" s="1360"/>
      <c r="F89" s="1358"/>
      <c r="G89" s="1079"/>
      <c r="H89" s="1146" t="s">
        <v>273</v>
      </c>
      <c r="I89" s="1141"/>
      <c r="J89" s="1141"/>
      <c r="K89" s="1139"/>
      <c r="L89" s="1289"/>
      <c r="M89" s="1149"/>
      <c r="N89" s="1094"/>
      <c r="O89" s="1094"/>
    </row>
    <row r="90" spans="1:15" s="1064" customFormat="1" ht="20.100000000000001" customHeight="1">
      <c r="A90" s="1099"/>
      <c r="B90" s="1088"/>
      <c r="C90" s="1073"/>
      <c r="D90" s="1359" t="s">
        <v>1152</v>
      </c>
      <c r="E90"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90" s="1358" t="str">
        <f>IF('Перечень тарифов'!J54="","наименование отсутствует","" &amp; 'Перечень тарифов'!J54 &amp; "")</f>
        <v>Тариф на горячую воду в открытых системах теплоснабжения поставляемую потребителям на коллекторах ПАО "ТГК-1"</v>
      </c>
      <c r="G90" s="1102"/>
      <c r="H90" s="1161" t="s">
        <v>845</v>
      </c>
      <c r="I90" s="1159" t="s">
        <v>846</v>
      </c>
      <c r="J90" s="1164">
        <v>0</v>
      </c>
      <c r="K90" s="1102" t="s">
        <v>448</v>
      </c>
      <c r="L90" s="1289"/>
      <c r="M90" s="1149"/>
      <c r="N90" s="1094"/>
      <c r="O90" s="1094"/>
    </row>
    <row r="91" spans="1:15" s="1064" customFormat="1" ht="20.100000000000001" customHeight="1">
      <c r="A91" s="1099"/>
      <c r="B91" s="1088"/>
      <c r="C91" s="1073"/>
      <c r="D91" s="1359"/>
      <c r="E91" s="1360"/>
      <c r="F91" s="1358"/>
      <c r="G91" s="1079"/>
      <c r="H91" s="1146" t="s">
        <v>273</v>
      </c>
      <c r="I91" s="1141"/>
      <c r="J91" s="1141"/>
      <c r="K91" s="1139"/>
      <c r="L91" s="1289"/>
      <c r="M91" s="1149"/>
      <c r="N91" s="1094"/>
      <c r="O91" s="1094"/>
    </row>
    <row r="92" spans="1:15" s="1064" customFormat="1" ht="18.95" customHeight="1">
      <c r="A92" s="1099"/>
      <c r="B92" s="1088"/>
      <c r="C92" s="1073"/>
      <c r="D92" s="1359" t="s">
        <v>1157</v>
      </c>
      <c r="E92"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92" s="1358" t="str">
        <f>IF('Перечень тарифов'!J58="","наименование отсутствует",""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G92" s="1102"/>
      <c r="H92" s="1161" t="s">
        <v>845</v>
      </c>
      <c r="I92" s="1159" t="s">
        <v>846</v>
      </c>
      <c r="J92" s="1164">
        <v>0</v>
      </c>
      <c r="K92" s="1102" t="s">
        <v>448</v>
      </c>
      <c r="L92" s="1289"/>
      <c r="M92" s="1149"/>
      <c r="N92" s="1094"/>
      <c r="O92" s="1094"/>
    </row>
    <row r="93" spans="1:15" s="1064" customFormat="1" ht="15" customHeight="1">
      <c r="A93" s="1099"/>
      <c r="B93" s="1088"/>
      <c r="C93" s="1073"/>
      <c r="D93" s="1359"/>
      <c r="E93" s="1360"/>
      <c r="F93" s="1358"/>
      <c r="G93" s="1079"/>
      <c r="H93" s="1146" t="s">
        <v>273</v>
      </c>
      <c r="I93" s="1141"/>
      <c r="J93" s="1141"/>
      <c r="K93" s="1139"/>
      <c r="L93" s="1290"/>
      <c r="M93" s="1149"/>
      <c r="N93" s="1094"/>
      <c r="O93" s="1094"/>
    </row>
    <row r="94" spans="1:15" ht="25.5" customHeight="1">
      <c r="A94" s="1099"/>
      <c r="B94" s="1088">
        <v>3</v>
      </c>
      <c r="C94" s="1073"/>
      <c r="D94" s="1089" t="s">
        <v>181</v>
      </c>
      <c r="E94" s="1361" t="s">
        <v>710</v>
      </c>
      <c r="F94" s="1361"/>
      <c r="G94" s="1361"/>
      <c r="H94" s="1361"/>
      <c r="I94" s="1361"/>
      <c r="J94" s="1361"/>
      <c r="K94" s="1361"/>
      <c r="L94" s="1123"/>
      <c r="M94" s="1149"/>
    </row>
    <row r="95" spans="1:15" ht="20.100000000000001" customHeight="1">
      <c r="A95" s="1099"/>
      <c r="C95" s="1362"/>
      <c r="D95" s="1363" t="s">
        <v>691</v>
      </c>
      <c r="E95"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95" s="1358" t="str">
        <f>IF('Перечень тарифов'!J21="","наименование отсутствует","" &amp; 'Перечень тарифов'!J21 &amp; "")</f>
        <v>одноставочный тариф на тепловую энергию, для потребителей ПАО "ТГК-1", получающих тепловую энергию на коллекторах в воде</v>
      </c>
      <c r="G95" s="1102"/>
      <c r="H95" s="1161" t="s">
        <v>845</v>
      </c>
      <c r="I95" s="1159" t="s">
        <v>846</v>
      </c>
      <c r="J95" s="1164">
        <v>1480895.64</v>
      </c>
      <c r="K95" s="1102" t="s">
        <v>448</v>
      </c>
      <c r="L95" s="1288" t="s">
        <v>713</v>
      </c>
      <c r="M95" s="1149"/>
    </row>
    <row r="96" spans="1:15" ht="20.100000000000001" customHeight="1">
      <c r="A96" s="1099"/>
      <c r="C96" s="1362"/>
      <c r="D96" s="1364"/>
      <c r="E96" s="1360"/>
      <c r="F96" s="1358"/>
      <c r="G96" s="1151"/>
      <c r="H96" s="1146" t="s">
        <v>273</v>
      </c>
      <c r="I96" s="1138"/>
      <c r="J96" s="1138"/>
      <c r="K96" s="1139"/>
      <c r="L96" s="1289"/>
      <c r="M96" s="1149"/>
    </row>
    <row r="97" spans="1:15" s="1064" customFormat="1" ht="20.100000000000001" customHeight="1">
      <c r="A97" s="1099"/>
      <c r="B97" s="1088"/>
      <c r="C97" s="1073"/>
      <c r="D97" s="1359" t="s">
        <v>1123</v>
      </c>
      <c r="E97" s="1360" t="str">
        <f>IF('Перечень тарифов'!E21="","наименование отсутствует","" &amp; 'Перечень тарифов'!E21 &amp; "")</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
      <c r="F97" s="1358" t="str">
        <f>IF('Перечень тарифов'!J25="","наименование отсутствует","" &amp; 'Перечень тарифов'!J25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v>
      </c>
      <c r="G97" s="1102"/>
      <c r="H97" s="1161" t="s">
        <v>845</v>
      </c>
      <c r="I97" s="1159" t="s">
        <v>846</v>
      </c>
      <c r="J97" s="1164">
        <v>0</v>
      </c>
      <c r="K97" s="1102" t="s">
        <v>448</v>
      </c>
      <c r="L97" s="1289"/>
      <c r="M97" s="1149"/>
      <c r="N97" s="1094"/>
      <c r="O97" s="1094"/>
    </row>
    <row r="98" spans="1:15" s="1064" customFormat="1" ht="20.100000000000001" customHeight="1">
      <c r="A98" s="1099"/>
      <c r="B98" s="1088"/>
      <c r="C98" s="1073"/>
      <c r="D98" s="1359"/>
      <c r="E98" s="1360"/>
      <c r="F98" s="1358"/>
      <c r="G98" s="1079"/>
      <c r="H98" s="1146" t="s">
        <v>273</v>
      </c>
      <c r="I98" s="1141"/>
      <c r="J98" s="1141"/>
      <c r="K98" s="1139"/>
      <c r="L98" s="1289"/>
      <c r="M98" s="1149"/>
      <c r="N98" s="1094"/>
      <c r="O98" s="1094"/>
    </row>
    <row r="99" spans="1:15" s="1064" customFormat="1" ht="20.100000000000001" customHeight="1">
      <c r="A99" s="1099"/>
      <c r="B99" s="1088"/>
      <c r="C99" s="1073"/>
      <c r="D99" s="1359" t="s">
        <v>1128</v>
      </c>
      <c r="E99" s="1360" t="str">
        <f>IF('Перечень тарифов'!E30="","наименование отсутствует","" &amp; 'Перечень тарифов'!E30 &amp; "")</f>
        <v>Тарифы на услуги по передаче тепловой энергии</v>
      </c>
      <c r="F99" s="1358" t="str">
        <f>IF('Перечень тарифов'!J30="","наименование отсутствует","" &amp; 'Перечень тарифов'!J30 &amp; "")</f>
        <v>одноставочный тариф на услуги по передаче тепловой энергии по сетям ПАО "ТГК-1"</v>
      </c>
      <c r="G99" s="1102"/>
      <c r="H99" s="1161" t="s">
        <v>845</v>
      </c>
      <c r="I99" s="1159" t="s">
        <v>846</v>
      </c>
      <c r="J99" s="1164">
        <v>0</v>
      </c>
      <c r="K99" s="1102" t="s">
        <v>448</v>
      </c>
      <c r="L99" s="1289"/>
      <c r="M99" s="1149"/>
      <c r="N99" s="1094"/>
      <c r="O99" s="1094"/>
    </row>
    <row r="100" spans="1:15" s="1064" customFormat="1" ht="20.100000000000001" customHeight="1">
      <c r="A100" s="1099"/>
      <c r="B100" s="1088"/>
      <c r="C100" s="1073"/>
      <c r="D100" s="1359"/>
      <c r="E100" s="1360"/>
      <c r="F100" s="1358"/>
      <c r="G100" s="1079"/>
      <c r="H100" s="1146" t="s">
        <v>273</v>
      </c>
      <c r="I100" s="1141"/>
      <c r="J100" s="1141"/>
      <c r="K100" s="1139"/>
      <c r="L100" s="1289"/>
      <c r="M100" s="1149"/>
      <c r="N100" s="1094"/>
      <c r="O100" s="1094"/>
    </row>
    <row r="101" spans="1:15" s="1064" customFormat="1" ht="20.100000000000001" customHeight="1">
      <c r="A101" s="1099"/>
      <c r="B101" s="1088"/>
      <c r="C101" s="1073"/>
      <c r="D101" s="1359" t="s">
        <v>1133</v>
      </c>
      <c r="E101"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01" s="1358" t="str">
        <f>IF('Перечень тарифов'!J35="","наименование отсутствует","" &amp; 'Перечень тарифов'!J35 &amp; "")</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G101" s="1102"/>
      <c r="H101" s="1161" t="s">
        <v>845</v>
      </c>
      <c r="I101" s="1159" t="s">
        <v>846</v>
      </c>
      <c r="J101" s="1164">
        <v>0</v>
      </c>
      <c r="K101" s="1102" t="s">
        <v>448</v>
      </c>
      <c r="L101" s="1289"/>
      <c r="M101" s="1149"/>
      <c r="N101" s="1094"/>
      <c r="O101" s="1094"/>
    </row>
    <row r="102" spans="1:15" s="1064" customFormat="1" ht="20.100000000000001" customHeight="1">
      <c r="A102" s="1099"/>
      <c r="B102" s="1088"/>
      <c r="C102" s="1073"/>
      <c r="D102" s="1359"/>
      <c r="E102" s="1360"/>
      <c r="F102" s="1358"/>
      <c r="G102" s="1079"/>
      <c r="H102" s="1146" t="s">
        <v>273</v>
      </c>
      <c r="I102" s="1141"/>
      <c r="J102" s="1141"/>
      <c r="K102" s="1139"/>
      <c r="L102" s="1289"/>
      <c r="M102" s="1149"/>
      <c r="N102" s="1094"/>
      <c r="O102" s="1094"/>
    </row>
    <row r="103" spans="1:15" s="1064" customFormat="1" ht="20.100000000000001" customHeight="1">
      <c r="A103" s="1099"/>
      <c r="B103" s="1088"/>
      <c r="C103" s="1073"/>
      <c r="D103" s="1359" t="s">
        <v>1138</v>
      </c>
      <c r="E103" s="1360" t="str">
        <f>IF('Перечень тарифов'!E35="","наименование отсутствует","" &amp; 'Перечень тарифов'!E35 &amp; "")</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03" s="1358" t="str">
        <f>IF('Перечень тарифов'!J39="","наименование отсутствует","" &amp; 'Перечень тарифов'!J39 &amp; "")</f>
        <v>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v>
      </c>
      <c r="G103" s="1102"/>
      <c r="H103" s="1161" t="s">
        <v>845</v>
      </c>
      <c r="I103" s="1159" t="s">
        <v>846</v>
      </c>
      <c r="J103" s="1164">
        <v>0</v>
      </c>
      <c r="K103" s="1102" t="s">
        <v>448</v>
      </c>
      <c r="L103" s="1289"/>
      <c r="M103" s="1149"/>
      <c r="N103" s="1094"/>
      <c r="O103" s="1094"/>
    </row>
    <row r="104" spans="1:15" s="1064" customFormat="1" ht="20.100000000000001" customHeight="1">
      <c r="A104" s="1099"/>
      <c r="B104" s="1088"/>
      <c r="C104" s="1073"/>
      <c r="D104" s="1359"/>
      <c r="E104" s="1360"/>
      <c r="F104" s="1358"/>
      <c r="G104" s="1079"/>
      <c r="H104" s="1146" t="s">
        <v>273</v>
      </c>
      <c r="I104" s="1141"/>
      <c r="J104" s="1141"/>
      <c r="K104" s="1139"/>
      <c r="L104" s="1289"/>
      <c r="M104" s="1149"/>
      <c r="N104" s="1094"/>
      <c r="O104" s="1094"/>
    </row>
    <row r="105" spans="1:15" s="1064" customFormat="1" ht="20.100000000000001" customHeight="1">
      <c r="A105" s="1099"/>
      <c r="B105" s="1088"/>
      <c r="C105" s="1073"/>
      <c r="D105" s="1359" t="s">
        <v>1143</v>
      </c>
      <c r="E105" s="1360" t="str">
        <f>IF('Перечень тарифов'!E44="","наименование отсутствует","" &amp; 'Перечень тарифов'!E44 &amp; "")</f>
        <v>Плата за услуги по поддержанию резервной тепловой мощности при отсутствии потребления тепловой энергии</v>
      </c>
      <c r="F105" s="1358" t="str">
        <f>IF('Перечень тарифов'!J44="","наименование отсутствует","" &amp; 'Перечень тарифов'!J44 &amp; "")</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G105" s="1102"/>
      <c r="H105" s="1161" t="s">
        <v>845</v>
      </c>
      <c r="I105" s="1159" t="s">
        <v>846</v>
      </c>
      <c r="J105" s="1164">
        <v>0</v>
      </c>
      <c r="K105" s="1102" t="s">
        <v>448</v>
      </c>
      <c r="L105" s="1289"/>
      <c r="M105" s="1149"/>
      <c r="N105" s="1094"/>
      <c r="O105" s="1094"/>
    </row>
    <row r="106" spans="1:15" s="1064" customFormat="1" ht="20.100000000000001" customHeight="1">
      <c r="A106" s="1099"/>
      <c r="B106" s="1088"/>
      <c r="C106" s="1073"/>
      <c r="D106" s="1359"/>
      <c r="E106" s="1360"/>
      <c r="F106" s="1358"/>
      <c r="G106" s="1079"/>
      <c r="H106" s="1146" t="s">
        <v>273</v>
      </c>
      <c r="I106" s="1141"/>
      <c r="J106" s="1141"/>
      <c r="K106" s="1139"/>
      <c r="L106" s="1289"/>
      <c r="M106" s="1149"/>
      <c r="N106" s="1094"/>
      <c r="O106" s="1094"/>
    </row>
    <row r="107" spans="1:15" s="1064" customFormat="1" ht="20.100000000000001" customHeight="1">
      <c r="A107" s="1099"/>
      <c r="B107" s="1088"/>
      <c r="C107" s="1073"/>
      <c r="D107" s="1359" t="s">
        <v>1148</v>
      </c>
      <c r="E107" s="1360" t="str">
        <f>IF('Перечень тарифов'!E49="","наименование отсутствует","" &amp; 'Перечень тарифов'!E49 &amp; "")</f>
        <v>Тарифы на теплоноситель, поставляемый теплоснабжающими организациями потребителям, другим теплоснабжающим организациям</v>
      </c>
      <c r="F107" s="1358" t="str">
        <f>IF('Перечень тарифов'!J49="","наименование отсутствует","" &amp; 'Перечень тарифов'!J49 &amp; "")</f>
        <v>Тариф на теплоноситель, поставляемый потребителям</v>
      </c>
      <c r="G107" s="1102"/>
      <c r="H107" s="1161" t="s">
        <v>845</v>
      </c>
      <c r="I107" s="1159" t="s">
        <v>846</v>
      </c>
      <c r="J107" s="1164">
        <v>0</v>
      </c>
      <c r="K107" s="1102" t="s">
        <v>448</v>
      </c>
      <c r="L107" s="1289"/>
      <c r="M107" s="1149"/>
      <c r="N107" s="1094"/>
      <c r="O107" s="1094"/>
    </row>
    <row r="108" spans="1:15" s="1064" customFormat="1" ht="20.100000000000001" customHeight="1">
      <c r="A108" s="1099"/>
      <c r="B108" s="1088"/>
      <c r="C108" s="1073"/>
      <c r="D108" s="1359"/>
      <c r="E108" s="1360"/>
      <c r="F108" s="1358"/>
      <c r="G108" s="1079"/>
      <c r="H108" s="1146" t="s">
        <v>273</v>
      </c>
      <c r="I108" s="1141"/>
      <c r="J108" s="1141"/>
      <c r="K108" s="1139"/>
      <c r="L108" s="1289"/>
      <c r="M108" s="1149"/>
      <c r="N108" s="1094"/>
      <c r="O108" s="1094"/>
    </row>
    <row r="109" spans="1:15" s="1064" customFormat="1" ht="20.100000000000001" customHeight="1">
      <c r="A109" s="1099"/>
      <c r="B109" s="1088"/>
      <c r="C109" s="1073"/>
      <c r="D109" s="1359" t="s">
        <v>1153</v>
      </c>
      <c r="E109"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9" s="1358" t="str">
        <f>IF('Перечень тарифов'!J54="","наименование отсутствует","" &amp; 'Перечень тарифов'!J54 &amp; "")</f>
        <v>Тариф на горячую воду в открытых системах теплоснабжения поставляемую потребителям на коллекторах ПАО "ТГК-1"</v>
      </c>
      <c r="G109" s="1102"/>
      <c r="H109" s="1161" t="s">
        <v>845</v>
      </c>
      <c r="I109" s="1159" t="s">
        <v>846</v>
      </c>
      <c r="J109" s="1164">
        <v>0</v>
      </c>
      <c r="K109" s="1102" t="s">
        <v>448</v>
      </c>
      <c r="L109" s="1289"/>
      <c r="M109" s="1149"/>
      <c r="N109" s="1094"/>
      <c r="O109" s="1094"/>
    </row>
    <row r="110" spans="1:15" s="1064" customFormat="1" ht="20.100000000000001" customHeight="1">
      <c r="A110" s="1099"/>
      <c r="B110" s="1088"/>
      <c r="C110" s="1073"/>
      <c r="D110" s="1359"/>
      <c r="E110" s="1360"/>
      <c r="F110" s="1358"/>
      <c r="G110" s="1079"/>
      <c r="H110" s="1146" t="s">
        <v>273</v>
      </c>
      <c r="I110" s="1141"/>
      <c r="J110" s="1141"/>
      <c r="K110" s="1139"/>
      <c r="L110" s="1289"/>
      <c r="M110" s="1149"/>
      <c r="N110" s="1094"/>
      <c r="O110" s="1094"/>
    </row>
    <row r="111" spans="1:15" s="1064" customFormat="1" ht="18.95" customHeight="1">
      <c r="A111" s="1099"/>
      <c r="B111" s="1088"/>
      <c r="C111" s="1073"/>
      <c r="D111" s="1359" t="s">
        <v>1158</v>
      </c>
      <c r="E111" s="1360" t="str">
        <f>IF('Перечень тарифов'!E54="","наименование отсутствует","" &amp; 'Перечень тарифов'!E54 &amp; "")</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11" s="1358" t="str">
        <f>IF('Перечень тарифов'!J58="","наименование отсутствует","" &amp; 'Перечень тарифов'!J58 &amp; "")</f>
        <v>Тариф на горячую воду в открытых системах теплоснабжения поставляемую потребителям, присоединенным к тепловым сетям ПАО "ТГК-1"</v>
      </c>
      <c r="G111" s="1102"/>
      <c r="H111" s="1161" t="s">
        <v>845</v>
      </c>
      <c r="I111" s="1159" t="s">
        <v>846</v>
      </c>
      <c r="J111" s="1164">
        <v>0</v>
      </c>
      <c r="K111" s="1102" t="s">
        <v>448</v>
      </c>
      <c r="L111" s="1289"/>
      <c r="M111" s="1149"/>
      <c r="N111" s="1094"/>
      <c r="O111" s="1094"/>
    </row>
    <row r="112" spans="1:15" s="1064" customFormat="1" ht="15" customHeight="1">
      <c r="A112" s="1099"/>
      <c r="B112" s="1088"/>
      <c r="C112" s="1073"/>
      <c r="D112" s="1359"/>
      <c r="E112" s="1360"/>
      <c r="F112" s="1358"/>
      <c r="G112" s="1079"/>
      <c r="H112" s="1146" t="s">
        <v>273</v>
      </c>
      <c r="I112" s="1141"/>
      <c r="J112" s="1141"/>
      <c r="K112" s="1139"/>
      <c r="L112" s="1290"/>
      <c r="M112" s="1149"/>
      <c r="N112" s="1094"/>
      <c r="O112" s="1094"/>
    </row>
    <row r="113" spans="1:15" s="1086" customFormat="1" ht="3" customHeight="1">
      <c r="A113" s="1099"/>
      <c r="D113" s="1153"/>
      <c r="E113" s="1153"/>
      <c r="F113" s="1153"/>
      <c r="G113" s="1153"/>
      <c r="H113" s="1153"/>
      <c r="I113" s="1153"/>
      <c r="J113" s="1153"/>
      <c r="K113" s="1153"/>
      <c r="L113" s="1153"/>
      <c r="N113" s="1137"/>
      <c r="O113" s="1137"/>
    </row>
    <row r="114" spans="1:15" ht="24.75" customHeight="1">
      <c r="D114" s="1140">
        <v>1</v>
      </c>
      <c r="E114" s="1273" t="s">
        <v>707</v>
      </c>
      <c r="F114" s="1273"/>
      <c r="G114" s="1273"/>
      <c r="H114" s="1273"/>
      <c r="I114" s="1273"/>
      <c r="J114" s="1273"/>
      <c r="K114" s="1273"/>
      <c r="L114" s="1273"/>
    </row>
  </sheetData>
  <sheetProtection password="FA9C" sheet="1" objects="1" scenarios="1" formatColumns="0" formatRows="0"/>
  <mergeCells count="168">
    <mergeCell ref="G11:I11"/>
    <mergeCell ref="J11:J12"/>
    <mergeCell ref="K11:K12"/>
    <mergeCell ref="G12:H12"/>
    <mergeCell ref="G13:H13"/>
    <mergeCell ref="E14:K14"/>
    <mergeCell ref="G15:H15"/>
    <mergeCell ref="E16:K16"/>
    <mergeCell ref="F25:F26"/>
    <mergeCell ref="D5:K5"/>
    <mergeCell ref="F7:K7"/>
    <mergeCell ref="F8:K8"/>
    <mergeCell ref="D10:K10"/>
    <mergeCell ref="L17:L34"/>
    <mergeCell ref="D19:D20"/>
    <mergeCell ref="E19:E20"/>
    <mergeCell ref="F19:F20"/>
    <mergeCell ref="D21:D22"/>
    <mergeCell ref="E21:E22"/>
    <mergeCell ref="F21:F22"/>
    <mergeCell ref="D23:D24"/>
    <mergeCell ref="E23:E24"/>
    <mergeCell ref="F23:F24"/>
    <mergeCell ref="D25:D26"/>
    <mergeCell ref="E25:E26"/>
    <mergeCell ref="L10:L12"/>
    <mergeCell ref="D11:D12"/>
    <mergeCell ref="E11:E12"/>
    <mergeCell ref="F11:F12"/>
    <mergeCell ref="G36:H36"/>
    <mergeCell ref="E37:K37"/>
    <mergeCell ref="C38:C39"/>
    <mergeCell ref="D38:D39"/>
    <mergeCell ref="E38:E39"/>
    <mergeCell ref="F38:F39"/>
    <mergeCell ref="C17:C18"/>
    <mergeCell ref="D17:D18"/>
    <mergeCell ref="E17:E18"/>
    <mergeCell ref="F17:F18"/>
    <mergeCell ref="E35:K35"/>
    <mergeCell ref="L76:L93"/>
    <mergeCell ref="L38:L55"/>
    <mergeCell ref="E56:K56"/>
    <mergeCell ref="C57:C58"/>
    <mergeCell ref="D57:D58"/>
    <mergeCell ref="E57:E58"/>
    <mergeCell ref="F57:F58"/>
    <mergeCell ref="L57:L74"/>
    <mergeCell ref="E75:K75"/>
    <mergeCell ref="C76:C77"/>
    <mergeCell ref="D76:D77"/>
    <mergeCell ref="E76:E77"/>
    <mergeCell ref="F76:F77"/>
    <mergeCell ref="D40:D41"/>
    <mergeCell ref="E40:E41"/>
    <mergeCell ref="F40:F41"/>
    <mergeCell ref="D86:D87"/>
    <mergeCell ref="E86:E87"/>
    <mergeCell ref="F86:F87"/>
    <mergeCell ref="D42:D43"/>
    <mergeCell ref="E42:E43"/>
    <mergeCell ref="F42:F43"/>
    <mergeCell ref="D61:D62"/>
    <mergeCell ref="E61:E62"/>
    <mergeCell ref="E114:L114"/>
    <mergeCell ref="E94:K94"/>
    <mergeCell ref="C95:C96"/>
    <mergeCell ref="D95:D96"/>
    <mergeCell ref="E95:E96"/>
    <mergeCell ref="F95:F96"/>
    <mergeCell ref="L95:L112"/>
    <mergeCell ref="D97:D98"/>
    <mergeCell ref="E97:E98"/>
    <mergeCell ref="F97:F98"/>
    <mergeCell ref="D101:D102"/>
    <mergeCell ref="E101:E102"/>
    <mergeCell ref="F101:F102"/>
    <mergeCell ref="D103:D104"/>
    <mergeCell ref="E103:E104"/>
    <mergeCell ref="F103:F104"/>
    <mergeCell ref="D105:D106"/>
    <mergeCell ref="E105:E106"/>
    <mergeCell ref="F105:F106"/>
    <mergeCell ref="D111:D112"/>
    <mergeCell ref="E111:E112"/>
    <mergeCell ref="F111:F112"/>
    <mergeCell ref="D109:D110"/>
    <mergeCell ref="E109:E110"/>
    <mergeCell ref="F61:F62"/>
    <mergeCell ref="D44:D45"/>
    <mergeCell ref="E44:E45"/>
    <mergeCell ref="F44:F45"/>
    <mergeCell ref="D46:D47"/>
    <mergeCell ref="E46:E47"/>
    <mergeCell ref="F46:F47"/>
    <mergeCell ref="D59:D60"/>
    <mergeCell ref="E59:E60"/>
    <mergeCell ref="F59:F60"/>
    <mergeCell ref="D50:D51"/>
    <mergeCell ref="E50:E51"/>
    <mergeCell ref="F50:F51"/>
    <mergeCell ref="D31:D32"/>
    <mergeCell ref="E31:E32"/>
    <mergeCell ref="F31:F32"/>
    <mergeCell ref="D52:D53"/>
    <mergeCell ref="E52:E53"/>
    <mergeCell ref="F52:F53"/>
    <mergeCell ref="D27:D28"/>
    <mergeCell ref="E27:E28"/>
    <mergeCell ref="F27:F28"/>
    <mergeCell ref="D48:D49"/>
    <mergeCell ref="E48:E49"/>
    <mergeCell ref="F48:F49"/>
    <mergeCell ref="D29:D30"/>
    <mergeCell ref="E29:E30"/>
    <mergeCell ref="F29:F30"/>
    <mergeCell ref="D71:D72"/>
    <mergeCell ref="E71:E72"/>
    <mergeCell ref="F71:F72"/>
    <mergeCell ref="D78:D79"/>
    <mergeCell ref="E78:E79"/>
    <mergeCell ref="F78:F79"/>
    <mergeCell ref="D63:D64"/>
    <mergeCell ref="E63:E64"/>
    <mergeCell ref="F63:F64"/>
    <mergeCell ref="D65:D66"/>
    <mergeCell ref="E65:E66"/>
    <mergeCell ref="F65:F66"/>
    <mergeCell ref="D67:D68"/>
    <mergeCell ref="E67:E68"/>
    <mergeCell ref="F67:F68"/>
    <mergeCell ref="D69:D70"/>
    <mergeCell ref="E69:E70"/>
    <mergeCell ref="F69:F70"/>
    <mergeCell ref="F99:F100"/>
    <mergeCell ref="D82:D83"/>
    <mergeCell ref="E82:E83"/>
    <mergeCell ref="F82:F83"/>
    <mergeCell ref="D84:D85"/>
    <mergeCell ref="E84:E85"/>
    <mergeCell ref="F84:F85"/>
    <mergeCell ref="D80:D81"/>
    <mergeCell ref="E80:E81"/>
    <mergeCell ref="F80:F81"/>
    <mergeCell ref="F109:F110"/>
    <mergeCell ref="D33:D34"/>
    <mergeCell ref="E33:E34"/>
    <mergeCell ref="F33:F34"/>
    <mergeCell ref="D54:D55"/>
    <mergeCell ref="E54:E55"/>
    <mergeCell ref="F54:F55"/>
    <mergeCell ref="D73:D74"/>
    <mergeCell ref="E73:E74"/>
    <mergeCell ref="F73:F74"/>
    <mergeCell ref="D92:D93"/>
    <mergeCell ref="E92:E93"/>
    <mergeCell ref="F92:F93"/>
    <mergeCell ref="D107:D108"/>
    <mergeCell ref="E107:E108"/>
    <mergeCell ref="F107:F108"/>
    <mergeCell ref="D90:D91"/>
    <mergeCell ref="E90:E91"/>
    <mergeCell ref="F90:F91"/>
    <mergeCell ref="D88:D89"/>
    <mergeCell ref="E88:E89"/>
    <mergeCell ref="F88:F89"/>
    <mergeCell ref="D99:D100"/>
    <mergeCell ref="E99:E100"/>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57 L76 L16:L17 L38 L9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3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76:I76 H17:I17 H38:I38 H57:I57 H95:I95 H19:I19 H40:I40 H59:I59 H78:I78 H97:I97 H21:I21 H42:I42 H61:I61 H80:I80 H99:I99 H23:I23 H44:I44 H63:I63 H82:I82 H101:I101 H25:I25 H46:I46 H65:I65 H84:I84 H103:I103 H27:I27 H48:I48 H67:I67 H86:I86 H105:I105 H29:I29 H50:I50 H69:I69 H88:I88 H107:I107 H31:I31 H52:I52 H71:I71 H90:I90 H109:I109 H33:I33 H54:I54 H73:I73 H92:I92 H111:I111"/>
    <dataValidation type="list" allowBlank="1" showInputMessage="1" showErrorMessage="1" errorTitle="Ошибка" error="Выберите значение из списка" prompt="Выберите значение из списка" sqref="J17 J19 J21 J23 J25 J27 J29 J31 J33">
      <formula1>kind_of_control_method</formula1>
    </dataValidation>
    <dataValidation type="decimal" allowBlank="1" showErrorMessage="1" errorTitle="Ошибка" error="Допускается ввод только действительных чисел!" sqref="J57 J76 J38 J95 J40 J59 J78 J97 J42 J61 J80 J99 J44 J63 J82 J101 J46 J65 J84 J103 J48 J67 J86 J105 J50 J69 J88 J107 J52 J71 J90 J109 J54 J73 J92 J111">
      <formula1>-9.99999999999999E+23</formula1>
      <formula2>9.99999999999999E+23</formula2>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dfde1a74-0e0d-4a4e-8c2b-92c6e9ae477f"/>
    <hyperlink ref="K36" location="'Форма 4.10.1'!$K$36" tooltip="Кликните по гиперссылке, чтобы перейти по гиперссылке или отредактировать её" display="https://portal.eias.ru/Portal/DownloadPage.aspx?type=12&amp;guid=425cb33d-5680-4c69-9d83-0acd01e50c42"/>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RowHeight="14.25"/>
  <cols>
    <col min="1" max="1" width="9.140625" style="122" hidden="1" customWidth="1"/>
    <col min="2" max="2" width="9.140625" style="123" hidden="1" customWidth="1"/>
    <col min="3" max="3" width="3.7109375" style="124" customWidth="1"/>
    <col min="4" max="4" width="7" style="125" bestFit="1" customWidth="1"/>
    <col min="5" max="5" width="11.28515625" style="125" customWidth="1"/>
    <col min="6" max="6" width="41" style="125" customWidth="1"/>
    <col min="7" max="7" width="18" style="125" customWidth="1"/>
    <col min="8" max="8" width="13.140625" style="125" customWidth="1"/>
    <col min="9" max="9" width="11.42578125" style="125" customWidth="1"/>
    <col min="10" max="10" width="42.140625" style="125" customWidth="1"/>
    <col min="11" max="11" width="115.7109375" style="125" customWidth="1"/>
    <col min="12" max="12" width="3.7109375" style="125" customWidth="1"/>
    <col min="13" max="16384" width="9.140625" style="125"/>
  </cols>
  <sheetData>
    <row r="1" spans="1:14" hidden="1"/>
    <row r="2" spans="1:14" hidden="1"/>
    <row r="3" spans="1:14" hidden="1"/>
    <row r="4" spans="1:14" ht="3" customHeight="1"/>
    <row r="5" spans="1:14" s="35" customFormat="1" ht="22.5">
      <c r="A5" s="119"/>
      <c r="C5" s="44"/>
      <c r="D5" s="1379" t="s">
        <v>459</v>
      </c>
      <c r="E5" s="1379"/>
      <c r="F5" s="1379"/>
      <c r="G5" s="1379"/>
      <c r="H5" s="1379"/>
      <c r="I5" s="1379"/>
      <c r="J5" s="1379"/>
      <c r="K5" s="407"/>
    </row>
    <row r="6" spans="1:14" ht="3" hidden="1" customHeight="1">
      <c r="D6" s="126"/>
      <c r="E6" s="126"/>
      <c r="G6" s="126"/>
      <c r="H6" s="126"/>
      <c r="I6" s="126"/>
      <c r="J6" s="126"/>
      <c r="K6" s="126"/>
    </row>
    <row r="7" spans="1:14" s="122" customFormat="1" ht="3" customHeight="1">
      <c r="B7" s="123"/>
      <c r="C7" s="124"/>
      <c r="D7" s="127"/>
      <c r="E7" s="127"/>
      <c r="G7" s="127"/>
      <c r="H7" s="127"/>
      <c r="I7" s="127"/>
      <c r="J7" s="127"/>
      <c r="K7" s="127"/>
      <c r="L7" s="128"/>
    </row>
    <row r="8" spans="1:14">
      <c r="D8" s="1381" t="s">
        <v>444</v>
      </c>
      <c r="E8" s="1381"/>
      <c r="F8" s="1381"/>
      <c r="G8" s="1381"/>
      <c r="H8" s="1381"/>
      <c r="I8" s="1381"/>
      <c r="J8" s="1381"/>
      <c r="K8" s="1381" t="s">
        <v>445</v>
      </c>
    </row>
    <row r="9" spans="1:14">
      <c r="D9" s="1381" t="s">
        <v>90</v>
      </c>
      <c r="E9" s="1381" t="s">
        <v>461</v>
      </c>
      <c r="F9" s="1381"/>
      <c r="G9" s="1381" t="s">
        <v>462</v>
      </c>
      <c r="H9" s="1381"/>
      <c r="I9" s="1381"/>
      <c r="J9" s="1381"/>
      <c r="K9" s="1381"/>
    </row>
    <row r="10" spans="1:14" ht="22.5">
      <c r="D10" s="1381"/>
      <c r="E10" s="131" t="s">
        <v>463</v>
      </c>
      <c r="F10" s="131" t="s">
        <v>397</v>
      </c>
      <c r="G10" s="131" t="s">
        <v>397</v>
      </c>
      <c r="H10" s="131" t="s">
        <v>463</v>
      </c>
      <c r="I10" s="131" t="s">
        <v>464</v>
      </c>
      <c r="J10" s="131" t="s">
        <v>446</v>
      </c>
      <c r="K10" s="1381"/>
    </row>
    <row r="11" spans="1:14" ht="12" customHeight="1">
      <c r="D11" s="39" t="s">
        <v>91</v>
      </c>
      <c r="E11" s="39" t="s">
        <v>47</v>
      </c>
      <c r="F11" s="39" t="s">
        <v>48</v>
      </c>
      <c r="G11" s="39" t="s">
        <v>49</v>
      </c>
      <c r="H11" s="39" t="s">
        <v>66</v>
      </c>
      <c r="I11" s="39" t="s">
        <v>67</v>
      </c>
      <c r="J11" s="39" t="s">
        <v>181</v>
      </c>
      <c r="K11" s="39" t="s">
        <v>182</v>
      </c>
    </row>
    <row r="12" spans="1:14" s="121" customFormat="1" ht="54.95" customHeight="1">
      <c r="A12" s="178" t="s">
        <v>48</v>
      </c>
      <c r="B12" s="129" t="s">
        <v>251</v>
      </c>
      <c r="C12" s="130"/>
      <c r="D12" s="132" t="s">
        <v>91</v>
      </c>
      <c r="E12" s="1132"/>
      <c r="F12" s="1103"/>
      <c r="G12" s="1103"/>
      <c r="H12" s="1103"/>
      <c r="I12" s="1169"/>
      <c r="J12" s="1030"/>
      <c r="K12" s="1288" t="s">
        <v>465</v>
      </c>
      <c r="M12" s="421" t="str">
        <f>IF(ISERROR(INDEX(kind_of_nameforms,MATCH(E12,kind_of_forms,0),1)),"",INDEX(kind_of_nameforms,MATCH(E12,kind_of_forms,0),1))</f>
        <v/>
      </c>
      <c r="N12" s="422"/>
    </row>
    <row r="13" spans="1:14" ht="15" customHeight="1">
      <c r="A13" s="125"/>
      <c r="B13" s="125"/>
      <c r="C13" s="125"/>
      <c r="D13" s="108"/>
      <c r="E13" s="134" t="s">
        <v>5</v>
      </c>
      <c r="F13" s="133"/>
      <c r="G13" s="133"/>
      <c r="H13" s="133"/>
      <c r="I13" s="133"/>
      <c r="J13" s="296"/>
      <c r="K13" s="1290"/>
    </row>
    <row r="14" spans="1:14" ht="3" customHeight="1">
      <c r="A14" s="125"/>
      <c r="B14" s="125"/>
      <c r="C14" s="125"/>
    </row>
    <row r="15" spans="1:14" ht="27.75" customHeight="1">
      <c r="E15" s="1380" t="s">
        <v>569</v>
      </c>
      <c r="F15" s="1380"/>
      <c r="G15" s="1380"/>
      <c r="H15" s="1380"/>
      <c r="I15" s="1380"/>
      <c r="J15" s="1380"/>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9"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C6" zoomScaleNormal="100" workbookViewId="0">
      <selection activeCell="E13" sqref="E13"/>
    </sheetView>
  </sheetViews>
  <sheetFormatPr defaultRowHeight="14.25"/>
  <cols>
    <col min="1" max="2" width="9.140625" style="13" hidden="1" customWidth="1"/>
    <col min="3" max="3" width="3.7109375" style="46"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47"/>
      <c r="D6" s="14"/>
      <c r="E6" s="14"/>
    </row>
    <row r="7" spans="3:9" ht="22.5">
      <c r="C7" s="47"/>
      <c r="D7" s="1233" t="s">
        <v>312</v>
      </c>
      <c r="E7" s="1235"/>
      <c r="F7" s="408"/>
    </row>
    <row r="8" spans="3:9" ht="3" customHeight="1">
      <c r="C8" s="47"/>
      <c r="D8" s="14"/>
      <c r="E8" s="14"/>
    </row>
    <row r="9" spans="3:9" ht="15.95" customHeight="1">
      <c r="C9" s="47"/>
      <c r="D9" s="97" t="s">
        <v>90</v>
      </c>
      <c r="E9" s="398" t="s">
        <v>311</v>
      </c>
    </row>
    <row r="10" spans="3:9" ht="12" customHeight="1">
      <c r="C10" s="47"/>
      <c r="D10" s="39" t="s">
        <v>91</v>
      </c>
      <c r="E10" s="39" t="s">
        <v>47</v>
      </c>
    </row>
    <row r="11" spans="3:9" ht="11.25" hidden="1" customHeight="1">
      <c r="C11" s="47"/>
      <c r="D11" s="186">
        <v>0</v>
      </c>
      <c r="E11" s="399"/>
    </row>
    <row r="12" spans="3:9" ht="15" customHeight="1">
      <c r="C12" s="160"/>
      <c r="D12" s="117">
        <v>1</v>
      </c>
      <c r="E12" s="1085" t="s">
        <v>1162</v>
      </c>
    </row>
    <row r="13" spans="3:9" ht="12" customHeight="1">
      <c r="C13" s="47"/>
      <c r="D13" s="400"/>
      <c r="E13" s="401" t="s">
        <v>175</v>
      </c>
    </row>
    <row r="14" spans="3:9" ht="3" customHeight="1"/>
    <row r="15" spans="3:9" ht="22.5" customHeight="1">
      <c r="C15" s="161"/>
      <c r="D15" s="1382" t="s">
        <v>313</v>
      </c>
      <c r="E15" s="1382"/>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6" customWidth="1"/>
    <col min="4" max="4" width="6.28515625" style="13" customWidth="1"/>
    <col min="5" max="5" width="94.85546875" style="13" customWidth="1"/>
    <col min="6" max="16384" width="9.140625" style="13"/>
  </cols>
  <sheetData>
    <row r="1" spans="3:12" hidden="1">
      <c r="L1" s="402"/>
    </row>
    <row r="2" spans="3:12" hidden="1"/>
    <row r="3" spans="3:12" hidden="1"/>
    <row r="4" spans="3:12" hidden="1"/>
    <row r="5" spans="3:12" hidden="1"/>
    <row r="6" spans="3:12" ht="3" customHeight="1">
      <c r="C6" s="47"/>
      <c r="D6" s="14"/>
      <c r="E6" s="14"/>
    </row>
    <row r="7" spans="3:12" ht="22.5">
      <c r="C7" s="47"/>
      <c r="D7" s="1379" t="s">
        <v>53</v>
      </c>
      <c r="E7" s="1379"/>
      <c r="F7" s="408"/>
    </row>
    <row r="8" spans="3:12" ht="3" customHeight="1">
      <c r="C8" s="47"/>
      <c r="D8" s="14"/>
      <c r="E8" s="14"/>
    </row>
    <row r="9" spans="3:12" ht="15.95" customHeight="1">
      <c r="C9" s="47"/>
      <c r="D9" s="97" t="s">
        <v>90</v>
      </c>
      <c r="E9" s="107" t="s">
        <v>174</v>
      </c>
    </row>
    <row r="10" spans="3:12" ht="12" customHeight="1">
      <c r="C10" s="47"/>
      <c r="D10" s="39" t="s">
        <v>91</v>
      </c>
      <c r="E10" s="39" t="s">
        <v>47</v>
      </c>
    </row>
    <row r="11" spans="3:12" ht="15" hidden="1" customHeight="1">
      <c r="C11" s="47"/>
      <c r="D11" s="117">
        <v>0</v>
      </c>
      <c r="E11" s="185"/>
    </row>
    <row r="12" spans="3:12">
      <c r="C12" s="47"/>
      <c r="D12" s="108"/>
      <c r="E12" s="106" t="s">
        <v>175</v>
      </c>
    </row>
  </sheetData>
  <sheetProtection password="FA9C" sheet="1" objects="1" scenarios="1" formatColumns="0" formatRows="0"/>
  <mergeCells count="1">
    <mergeCell ref="D7:E7"/>
  </mergeCells>
  <phoneticPr fontId="10"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election activeCell="K43" sqref="K43"/>
    </sheetView>
  </sheetViews>
  <sheetFormatPr defaultRowHeight="11.25"/>
  <cols>
    <col min="1" max="1" width="1.7109375" style="43" customWidth="1"/>
    <col min="2" max="2" width="34.5703125" style="43" customWidth="1"/>
    <col min="3" max="3" width="85.5703125" style="43" customWidth="1"/>
    <col min="4" max="4" width="17.7109375" style="43" customWidth="1"/>
    <col min="5" max="16384" width="9.140625" style="43"/>
  </cols>
  <sheetData>
    <row r="1" spans="2:5" ht="3" customHeight="1"/>
    <row r="2" spans="2:5" ht="22.5">
      <c r="B2" s="1383" t="s">
        <v>54</v>
      </c>
      <c r="C2" s="1383"/>
      <c r="D2" s="1383"/>
      <c r="E2" s="409"/>
    </row>
    <row r="3" spans="2:5" ht="3" customHeight="1"/>
    <row r="4" spans="2:5" ht="21.75" customHeight="1" thickBot="1">
      <c r="B4" s="1196" t="s">
        <v>1</v>
      </c>
      <c r="C4" s="1196" t="s">
        <v>89</v>
      </c>
      <c r="D4" s="1196" t="s">
        <v>70</v>
      </c>
    </row>
    <row r="5" spans="2:5" ht="12" thickTop="1"/>
  </sheetData>
  <sheetProtection password="FA9C" sheet="1" objects="1" scenarios="1" formatColumns="0" formatRows="0" autoFilter="0"/>
  <autoFilter ref="B4:D4"/>
  <mergeCells count="1">
    <mergeCell ref="B2:D2"/>
  </mergeCells>
  <phoneticPr fontId="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E372"/>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4" customFormat="1" ht="17.100000000000001" customHeight="1">
      <c r="A2" s="34" t="s">
        <v>173</v>
      </c>
    </row>
    <row r="4" spans="1:23" s="13" customFormat="1" ht="17.100000000000001" customHeight="1">
      <c r="C4" s="45"/>
      <c r="D4" s="117"/>
      <c r="E4" s="118"/>
    </row>
    <row r="7" spans="1:23" s="34" customFormat="1" ht="17.100000000000001" customHeight="1">
      <c r="A7" s="34" t="s">
        <v>0</v>
      </c>
    </row>
    <row r="8" spans="1:23" ht="17.100000000000001" customHeight="1">
      <c r="G8" s="90"/>
      <c r="H8" s="90"/>
      <c r="I8" s="90"/>
      <c r="M8" s="40"/>
    </row>
    <row r="9" spans="1:23" s="96" customFormat="1" ht="17.100000000000001" customHeight="1">
      <c r="A9" s="197"/>
      <c r="C9" s="152"/>
      <c r="D9" s="1248">
        <v>1</v>
      </c>
      <c r="E9" s="1397"/>
      <c r="F9" s="1399"/>
      <c r="G9" s="1403" t="s">
        <v>83</v>
      </c>
      <c r="H9" s="1248"/>
      <c r="I9" s="1248">
        <v>1</v>
      </c>
      <c r="J9" s="1392"/>
      <c r="K9" s="1287" t="s">
        <v>83</v>
      </c>
      <c r="L9" s="1244"/>
      <c r="M9" s="1244" t="s">
        <v>91</v>
      </c>
      <c r="N9" s="1395"/>
      <c r="O9" s="1287" t="s">
        <v>83</v>
      </c>
      <c r="P9" s="1244"/>
      <c r="Q9" s="1244" t="s">
        <v>91</v>
      </c>
      <c r="R9" s="1396"/>
      <c r="S9" s="1287" t="s">
        <v>83</v>
      </c>
      <c r="T9" s="1027"/>
      <c r="U9" s="1027" t="s">
        <v>91</v>
      </c>
      <c r="V9" s="1183"/>
      <c r="W9" s="288"/>
    </row>
    <row r="10" spans="1:23" s="700" customFormat="1" ht="17.100000000000001" customHeight="1">
      <c r="A10" s="197"/>
      <c r="C10" s="152"/>
      <c r="D10" s="1248"/>
      <c r="E10" s="1397"/>
      <c r="F10" s="1399"/>
      <c r="G10" s="1403"/>
      <c r="H10" s="1248"/>
      <c r="I10" s="1248"/>
      <c r="J10" s="1392"/>
      <c r="K10" s="1287"/>
      <c r="L10" s="1244"/>
      <c r="M10" s="1244"/>
      <c r="N10" s="1395"/>
      <c r="O10" s="1287"/>
      <c r="P10" s="1244"/>
      <c r="Q10" s="1244"/>
      <c r="R10" s="1396"/>
      <c r="S10" s="1287"/>
      <c r="T10" s="1029"/>
      <c r="U10" s="705"/>
      <c r="V10" s="706" t="s">
        <v>627</v>
      </c>
      <c r="W10" s="707"/>
    </row>
    <row r="11" spans="1:23" s="96" customFormat="1" ht="17.100000000000001" customHeight="1">
      <c r="A11" s="197"/>
      <c r="C11" s="152"/>
      <c r="D11" s="1245"/>
      <c r="E11" s="1398"/>
      <c r="F11" s="1400"/>
      <c r="G11" s="1245"/>
      <c r="H11" s="1245"/>
      <c r="I11" s="1245"/>
      <c r="J11" s="1393"/>
      <c r="K11" s="1245"/>
      <c r="L11" s="1245"/>
      <c r="M11" s="1245"/>
      <c r="N11" s="1396"/>
      <c r="O11" s="1245"/>
      <c r="P11" s="1028"/>
      <c r="Q11" s="705"/>
      <c r="R11" s="706" t="s">
        <v>626</v>
      </c>
      <c r="S11" s="702"/>
      <c r="T11" s="702"/>
      <c r="U11" s="702"/>
      <c r="V11" s="702"/>
      <c r="W11" s="707"/>
    </row>
    <row r="12" spans="1:23" s="96" customFormat="1" ht="17.100000000000001" customHeight="1">
      <c r="A12" s="197"/>
      <c r="C12" s="152"/>
      <c r="D12" s="1245"/>
      <c r="E12" s="1398"/>
      <c r="F12" s="1400"/>
      <c r="G12" s="1245"/>
      <c r="H12" s="1245"/>
      <c r="I12" s="1245"/>
      <c r="J12" s="1393"/>
      <c r="K12" s="1245"/>
      <c r="L12" s="705"/>
      <c r="M12" s="706"/>
      <c r="N12" s="706" t="s">
        <v>409</v>
      </c>
      <c r="O12" s="706"/>
      <c r="P12" s="706"/>
      <c r="Q12" s="706"/>
      <c r="R12" s="706"/>
      <c r="S12" s="702"/>
      <c r="T12" s="702"/>
      <c r="U12" s="702"/>
      <c r="V12" s="702"/>
      <c r="W12" s="707"/>
    </row>
    <row r="13" spans="1:23" s="96" customFormat="1" ht="17.25" customHeight="1">
      <c r="A13" s="197"/>
      <c r="C13" s="152"/>
      <c r="D13" s="1245"/>
      <c r="E13" s="1398"/>
      <c r="F13" s="1400"/>
      <c r="G13" s="1245"/>
      <c r="H13" s="705"/>
      <c r="I13" s="706"/>
      <c r="J13" s="706"/>
      <c r="K13" s="706"/>
      <c r="L13" s="706"/>
      <c r="M13" s="706"/>
      <c r="N13" s="706"/>
      <c r="O13" s="706"/>
      <c r="P13" s="706"/>
      <c r="Q13" s="706"/>
      <c r="R13" s="706"/>
      <c r="S13" s="702"/>
      <c r="T13" s="702"/>
      <c r="U13" s="702"/>
      <c r="V13" s="702"/>
      <c r="W13" s="707"/>
    </row>
    <row r="14" spans="1:23" ht="17.100000000000001" customHeight="1">
      <c r="A14" s="198"/>
    </row>
    <row r="15" spans="1:23" ht="16.5" customHeight="1">
      <c r="A15" s="197"/>
      <c r="B15" s="96"/>
      <c r="C15" s="152"/>
      <c r="D15" s="1391"/>
      <c r="E15" s="1401"/>
      <c r="F15" s="1402"/>
      <c r="G15" s="1404"/>
      <c r="H15" s="1248"/>
      <c r="I15" s="1248">
        <v>1</v>
      </c>
      <c r="J15" s="1392"/>
      <c r="K15" s="1287" t="s">
        <v>83</v>
      </c>
      <c r="L15" s="1244"/>
      <c r="M15" s="1244" t="s">
        <v>91</v>
      </c>
      <c r="N15" s="1395"/>
      <c r="O15" s="1287" t="s">
        <v>83</v>
      </c>
      <c r="P15" s="1244"/>
      <c r="Q15" s="1244" t="s">
        <v>91</v>
      </c>
      <c r="R15" s="1396"/>
      <c r="S15" s="1287" t="s">
        <v>83</v>
      </c>
      <c r="T15" s="1027"/>
      <c r="U15" s="1027" t="s">
        <v>91</v>
      </c>
      <c r="V15" s="1183"/>
      <c r="W15" s="288"/>
    </row>
    <row r="16" spans="1:23" s="703" customFormat="1" ht="16.5" customHeight="1">
      <c r="A16" s="709"/>
      <c r="B16" s="704"/>
      <c r="C16" s="708"/>
      <c r="D16" s="1391"/>
      <c r="E16" s="1401"/>
      <c r="F16" s="1402"/>
      <c r="G16" s="1404"/>
      <c r="H16" s="1248"/>
      <c r="I16" s="1248"/>
      <c r="J16" s="1392"/>
      <c r="K16" s="1287"/>
      <c r="L16" s="1244"/>
      <c r="M16" s="1244"/>
      <c r="N16" s="1395"/>
      <c r="O16" s="1287"/>
      <c r="P16" s="1244"/>
      <c r="Q16" s="1244"/>
      <c r="R16" s="1396"/>
      <c r="S16" s="1287"/>
      <c r="T16" s="1029"/>
      <c r="U16" s="705"/>
      <c r="V16" s="706" t="s">
        <v>627</v>
      </c>
      <c r="W16" s="707"/>
    </row>
    <row r="17" spans="1:36" ht="17.100000000000001" customHeight="1">
      <c r="A17" s="197"/>
      <c r="B17" s="96"/>
      <c r="C17" s="152"/>
      <c r="D17" s="1391"/>
      <c r="E17" s="1401"/>
      <c r="F17" s="1402"/>
      <c r="G17" s="1404"/>
      <c r="H17" s="1248"/>
      <c r="I17" s="1248"/>
      <c r="J17" s="1393"/>
      <c r="K17" s="1287"/>
      <c r="L17" s="1244"/>
      <c r="M17" s="1244"/>
      <c r="N17" s="1396"/>
      <c r="O17" s="1287"/>
      <c r="P17" s="1028"/>
      <c r="Q17" s="705"/>
      <c r="R17" s="706" t="s">
        <v>626</v>
      </c>
      <c r="S17" s="702"/>
      <c r="T17" s="702"/>
      <c r="U17" s="702"/>
      <c r="V17" s="702"/>
      <c r="W17" s="707"/>
    </row>
    <row r="18" spans="1:36" ht="17.100000000000001" customHeight="1">
      <c r="A18" s="197"/>
      <c r="B18" s="96"/>
      <c r="C18" s="152"/>
      <c r="D18" s="1391"/>
      <c r="E18" s="1401"/>
      <c r="F18" s="1402"/>
      <c r="G18" s="1404"/>
      <c r="H18" s="1248"/>
      <c r="I18" s="1248"/>
      <c r="J18" s="1393"/>
      <c r="K18" s="1287"/>
      <c r="L18" s="705"/>
      <c r="M18" s="706"/>
      <c r="N18" s="706" t="s">
        <v>409</v>
      </c>
      <c r="O18" s="706"/>
      <c r="P18" s="706"/>
      <c r="Q18" s="706"/>
      <c r="R18" s="706"/>
      <c r="S18" s="702"/>
      <c r="T18" s="702"/>
      <c r="U18" s="702"/>
      <c r="V18" s="702"/>
      <c r="W18" s="707"/>
    </row>
    <row r="19" spans="1:36" ht="17.100000000000001" customHeight="1">
      <c r="A19" s="197"/>
      <c r="B19" s="96"/>
      <c r="C19" s="152"/>
      <c r="D19" s="1391"/>
      <c r="E19" s="1401"/>
      <c r="F19" s="1402"/>
      <c r="G19" s="1404"/>
      <c r="H19" s="705"/>
      <c r="I19" s="706"/>
      <c r="J19" s="706"/>
      <c r="K19" s="706"/>
      <c r="L19" s="706"/>
      <c r="M19" s="706"/>
      <c r="N19" s="706"/>
      <c r="O19" s="706"/>
      <c r="P19" s="706"/>
      <c r="Q19" s="706"/>
      <c r="R19" s="706"/>
      <c r="S19" s="702"/>
      <c r="T19" s="702"/>
      <c r="U19" s="702"/>
      <c r="V19" s="702"/>
      <c r="W19" s="707"/>
    </row>
    <row r="20" spans="1:36" ht="17.100000000000001" customHeight="1">
      <c r="A20" s="198"/>
    </row>
    <row r="21" spans="1:36" s="34" customFormat="1" ht="17.100000000000001" customHeight="1">
      <c r="A21" s="34" t="s">
        <v>12</v>
      </c>
      <c r="C21" s="34" t="s">
        <v>91</v>
      </c>
    </row>
    <row r="27" spans="1:36" ht="17.100000000000001" customHeight="1">
      <c r="O27" s="1394" t="s">
        <v>296</v>
      </c>
      <c r="P27" s="1394"/>
      <c r="Q27" s="1394"/>
      <c r="R27" s="1340" t="s">
        <v>268</v>
      </c>
      <c r="S27" s="1340"/>
      <c r="T27" s="1340"/>
      <c r="U27" s="1296" t="s">
        <v>338</v>
      </c>
      <c r="W27" s="1405"/>
    </row>
    <row r="28" spans="1:36" ht="17.100000000000001" customHeight="1">
      <c r="O28" s="1341" t="s">
        <v>575</v>
      </c>
      <c r="P28" s="1341" t="s">
        <v>269</v>
      </c>
      <c r="Q28" s="1341"/>
      <c r="R28" s="1340"/>
      <c r="S28" s="1340"/>
      <c r="T28" s="1340"/>
      <c r="U28" s="1296"/>
      <c r="W28" s="1405"/>
    </row>
    <row r="29" spans="1:36" ht="37.5" customHeight="1">
      <c r="O29" s="1341"/>
      <c r="P29" s="98" t="s">
        <v>576</v>
      </c>
      <c r="Q29" s="98" t="s">
        <v>6</v>
      </c>
      <c r="R29" s="99" t="s">
        <v>272</v>
      </c>
      <c r="S29" s="1342" t="s">
        <v>271</v>
      </c>
      <c r="T29" s="1342"/>
      <c r="U29" s="1296"/>
      <c r="W29" s="1405"/>
    </row>
    <row r="30" spans="1:36" ht="17.100000000000001" customHeight="1">
      <c r="G30" s="150"/>
      <c r="H30" s="150"/>
      <c r="I30" s="150"/>
      <c r="J30" s="150"/>
      <c r="K30" s="150"/>
      <c r="L30" s="116"/>
      <c r="M30" s="403" t="s">
        <v>181</v>
      </c>
      <c r="N30" s="404"/>
      <c r="O30" s="1406"/>
      <c r="P30" s="1406"/>
      <c r="Q30" s="1406"/>
      <c r="R30" s="1406"/>
      <c r="S30" s="1406"/>
      <c r="T30" s="1406"/>
      <c r="U30" s="1406"/>
      <c r="V30" s="116"/>
      <c r="W30" s="116"/>
      <c r="X30" s="196"/>
      <c r="Y30" s="196"/>
      <c r="Z30" s="196"/>
      <c r="AA30" s="196"/>
      <c r="AB30" s="196"/>
      <c r="AC30" s="196"/>
      <c r="AD30" s="196"/>
      <c r="AE30" s="196"/>
      <c r="AF30" s="196"/>
      <c r="AG30" s="196"/>
      <c r="AH30" s="196"/>
      <c r="AI30" s="196"/>
      <c r="AJ30" s="196"/>
    </row>
    <row r="31" spans="1:36" s="491" customFormat="1" ht="22.5">
      <c r="A31" s="1279">
        <v>1</v>
      </c>
      <c r="B31" s="793"/>
      <c r="C31" s="793"/>
      <c r="D31" s="793"/>
      <c r="E31" s="794"/>
      <c r="F31" s="795"/>
      <c r="G31" s="795"/>
      <c r="H31" s="795"/>
      <c r="I31" s="796"/>
      <c r="J31" s="791"/>
      <c r="K31" s="798"/>
      <c r="L31" s="560">
        <f>mergeValue(A31)</f>
        <v>1</v>
      </c>
      <c r="M31" s="608" t="s">
        <v>19</v>
      </c>
      <c r="N31" s="613"/>
      <c r="O31" s="1280"/>
      <c r="P31" s="1281"/>
      <c r="Q31" s="1281"/>
      <c r="R31" s="1281"/>
      <c r="S31" s="1281"/>
      <c r="T31" s="1281"/>
      <c r="U31" s="1281"/>
      <c r="V31" s="1282"/>
      <c r="W31" s="1123" t="s">
        <v>715</v>
      </c>
      <c r="X31" s="552"/>
      <c r="Y31" s="556"/>
      <c r="Z31" s="556" t="str">
        <f t="shared" ref="Z31:Z44" si="0">IF(M31="","",M31 )</f>
        <v>Наименование тарифа</v>
      </c>
      <c r="AA31" s="556"/>
      <c r="AB31" s="556"/>
      <c r="AC31" s="556"/>
      <c r="AD31" s="552"/>
      <c r="AE31" s="552"/>
      <c r="AF31" s="552"/>
      <c r="AG31" s="552"/>
      <c r="AH31" s="552"/>
      <c r="AI31" s="552"/>
      <c r="AJ31" s="552"/>
    </row>
    <row r="32" spans="1:36" s="491" customFormat="1" ht="22.5">
      <c r="A32" s="1279"/>
      <c r="B32" s="1279">
        <v>1</v>
      </c>
      <c r="C32" s="793"/>
      <c r="D32" s="793"/>
      <c r="E32" s="795"/>
      <c r="F32" s="795"/>
      <c r="G32" s="795"/>
      <c r="H32" s="795"/>
      <c r="I32" s="790"/>
      <c r="J32" s="789"/>
      <c r="K32" s="792"/>
      <c r="L32" s="560" t="str">
        <f>mergeValue(A32) &amp;"."&amp; mergeValue(B32)</f>
        <v>1.1</v>
      </c>
      <c r="M32" s="514" t="s">
        <v>15</v>
      </c>
      <c r="N32" s="613"/>
      <c r="O32" s="1280"/>
      <c r="P32" s="1281"/>
      <c r="Q32" s="1281"/>
      <c r="R32" s="1281"/>
      <c r="S32" s="1281"/>
      <c r="T32" s="1281"/>
      <c r="U32" s="1281"/>
      <c r="V32" s="1282"/>
      <c r="W32" s="1123" t="s">
        <v>458</v>
      </c>
      <c r="X32" s="552"/>
      <c r="Y32" s="556"/>
      <c r="Z32" s="556" t="str">
        <f t="shared" si="0"/>
        <v>Территория действия тарифа</v>
      </c>
      <c r="AA32" s="556"/>
      <c r="AB32" s="556"/>
      <c r="AC32" s="556"/>
      <c r="AD32" s="552"/>
      <c r="AE32" s="552"/>
      <c r="AF32" s="552"/>
      <c r="AG32" s="552"/>
      <c r="AH32" s="552"/>
      <c r="AI32" s="552"/>
      <c r="AJ32" s="552"/>
    </row>
    <row r="33" spans="1:36" s="491" customFormat="1" ht="22.5">
      <c r="A33" s="1279"/>
      <c r="B33" s="1279"/>
      <c r="C33" s="1279">
        <v>1</v>
      </c>
      <c r="D33" s="793"/>
      <c r="E33" s="795"/>
      <c r="F33" s="795"/>
      <c r="G33" s="795"/>
      <c r="H33" s="795"/>
      <c r="I33" s="797"/>
      <c r="J33" s="789"/>
      <c r="K33" s="792"/>
      <c r="L33" s="560" t="str">
        <f>mergeValue(A33) &amp;"."&amp; mergeValue(B33)&amp;"."&amp; mergeValue(C33)</f>
        <v>1.1.1</v>
      </c>
      <c r="M33" s="515" t="s">
        <v>7</v>
      </c>
      <c r="N33" s="613"/>
      <c r="O33" s="1280"/>
      <c r="P33" s="1281"/>
      <c r="Q33" s="1281"/>
      <c r="R33" s="1281"/>
      <c r="S33" s="1281"/>
      <c r="T33" s="1281"/>
      <c r="U33" s="1281"/>
      <c r="V33" s="1282"/>
      <c r="W33" s="1123" t="s">
        <v>597</v>
      </c>
      <c r="X33" s="552"/>
      <c r="Y33" s="556"/>
      <c r="Z33" s="556" t="str">
        <f t="shared" si="0"/>
        <v xml:space="preserve">Наименование системы теплоснабжения </v>
      </c>
      <c r="AA33" s="556"/>
      <c r="AB33" s="556"/>
      <c r="AC33" s="556"/>
      <c r="AD33" s="552"/>
      <c r="AE33" s="552"/>
      <c r="AF33" s="552"/>
      <c r="AG33" s="552"/>
      <c r="AH33" s="552"/>
      <c r="AI33" s="552"/>
      <c r="AJ33" s="552"/>
    </row>
    <row r="34" spans="1:36" s="491" customFormat="1" ht="22.5">
      <c r="A34" s="1279"/>
      <c r="B34" s="1279"/>
      <c r="C34" s="1279"/>
      <c r="D34" s="1279">
        <v>1</v>
      </c>
      <c r="E34" s="795"/>
      <c r="F34" s="795"/>
      <c r="G34" s="795"/>
      <c r="H34" s="795"/>
      <c r="I34" s="797"/>
      <c r="J34" s="789"/>
      <c r="K34" s="792"/>
      <c r="L34" s="560" t="str">
        <f>mergeValue(A34) &amp;"."&amp; mergeValue(B34)&amp;"."&amp; mergeValue(C34)&amp;"."&amp; mergeValue(D34)</f>
        <v>1.1.1.1</v>
      </c>
      <c r="M34" s="516" t="s">
        <v>21</v>
      </c>
      <c r="N34" s="613"/>
      <c r="O34" s="1280"/>
      <c r="P34" s="1281"/>
      <c r="Q34" s="1281"/>
      <c r="R34" s="1281"/>
      <c r="S34" s="1281"/>
      <c r="T34" s="1281"/>
      <c r="U34" s="1281"/>
      <c r="V34" s="1282"/>
      <c r="W34" s="1123" t="s">
        <v>598</v>
      </c>
      <c r="X34" s="552"/>
      <c r="Y34" s="556"/>
      <c r="Z34" s="556" t="str">
        <f t="shared" si="0"/>
        <v xml:space="preserve">Источник тепловой энергии  </v>
      </c>
      <c r="AA34" s="556"/>
      <c r="AB34" s="556"/>
      <c r="AC34" s="556"/>
      <c r="AD34" s="552"/>
      <c r="AE34" s="552"/>
      <c r="AF34" s="552"/>
      <c r="AG34" s="552"/>
      <c r="AH34" s="552"/>
      <c r="AI34" s="552"/>
      <c r="AJ34" s="552"/>
    </row>
    <row r="35" spans="1:36" s="491" customFormat="1" ht="78.75">
      <c r="A35" s="1279"/>
      <c r="B35" s="1279"/>
      <c r="C35" s="1279"/>
      <c r="D35" s="1279"/>
      <c r="E35" s="1279">
        <v>1</v>
      </c>
      <c r="F35" s="795"/>
      <c r="G35" s="795"/>
      <c r="H35" s="793">
        <v>1</v>
      </c>
      <c r="I35" s="1279">
        <v>1</v>
      </c>
      <c r="J35" s="795"/>
      <c r="K35" s="800"/>
      <c r="L35" s="560" t="str">
        <f>mergeValue(A35) &amp;"."&amp; mergeValue(B35)&amp;"."&amp; mergeValue(C35)&amp;"."&amp; mergeValue(D35)&amp;"."&amp; mergeValue(E35)</f>
        <v>1.1.1.1.1</v>
      </c>
      <c r="M35" s="522" t="s">
        <v>8</v>
      </c>
      <c r="N35" s="613"/>
      <c r="O35" s="1283"/>
      <c r="P35" s="1284"/>
      <c r="Q35" s="1284"/>
      <c r="R35" s="1284"/>
      <c r="S35" s="1284"/>
      <c r="T35" s="1284"/>
      <c r="U35" s="1284"/>
      <c r="V35" s="1285"/>
      <c r="W35" s="1123" t="s">
        <v>716</v>
      </c>
      <c r="X35" s="552"/>
      <c r="Y35" s="556"/>
      <c r="Z35" s="556" t="str">
        <f t="shared" si="0"/>
        <v>Схема подключения теплопотребляющей установки к коллектору источника тепловой энергии</v>
      </c>
      <c r="AA35" s="556"/>
      <c r="AB35" s="556"/>
      <c r="AC35" s="556"/>
      <c r="AD35" s="552"/>
      <c r="AE35" s="552"/>
      <c r="AF35" s="552"/>
      <c r="AG35" s="552"/>
      <c r="AH35" s="552"/>
      <c r="AI35" s="552"/>
      <c r="AJ35" s="552"/>
    </row>
    <row r="36" spans="1:36" s="491" customFormat="1" ht="33.75">
      <c r="A36" s="1279"/>
      <c r="B36" s="1279"/>
      <c r="C36" s="1279"/>
      <c r="D36" s="1279"/>
      <c r="E36" s="1279"/>
      <c r="F36" s="1279">
        <v>1</v>
      </c>
      <c r="G36" s="793"/>
      <c r="H36" s="793"/>
      <c r="I36" s="1279"/>
      <c r="J36" s="1279">
        <v>1</v>
      </c>
      <c r="K36" s="801"/>
      <c r="L36" s="560" t="str">
        <f>mergeValue(A36) &amp;"."&amp; mergeValue(B36)&amp;"."&amp; mergeValue(C36)&amp;"."&amp; mergeValue(D36)&amp;"."&amp; mergeValue(E36)&amp;"."&amp; mergeValue(F36)</f>
        <v>1.1.1.1.1.1</v>
      </c>
      <c r="M36" s="523" t="s">
        <v>9</v>
      </c>
      <c r="N36" s="613"/>
      <c r="O36" s="1283"/>
      <c r="P36" s="1284"/>
      <c r="Q36" s="1284"/>
      <c r="R36" s="1284"/>
      <c r="S36" s="1284"/>
      <c r="T36" s="1284"/>
      <c r="U36" s="1284"/>
      <c r="V36" s="1285"/>
      <c r="W36" s="1123" t="s">
        <v>717</v>
      </c>
      <c r="X36" s="552"/>
      <c r="Y36" s="556"/>
      <c r="Z36" s="556" t="str">
        <f t="shared" si="0"/>
        <v>Группа потребителей</v>
      </c>
      <c r="AA36" s="556"/>
      <c r="AB36" s="556"/>
      <c r="AC36" s="556"/>
      <c r="AD36" s="552"/>
      <c r="AE36" s="552"/>
      <c r="AF36" s="552"/>
      <c r="AG36" s="552"/>
      <c r="AH36" s="552"/>
      <c r="AI36" s="552"/>
      <c r="AJ36" s="552"/>
    </row>
    <row r="37" spans="1:36" s="491" customFormat="1" ht="122.1" customHeight="1">
      <c r="A37" s="1279"/>
      <c r="B37" s="1279"/>
      <c r="C37" s="1279"/>
      <c r="D37" s="1279"/>
      <c r="E37" s="1279"/>
      <c r="F37" s="1279"/>
      <c r="G37" s="793">
        <v>1</v>
      </c>
      <c r="H37" s="793"/>
      <c r="I37" s="1279"/>
      <c r="J37" s="1279"/>
      <c r="K37" s="801">
        <v>1</v>
      </c>
      <c r="L37" s="560" t="str">
        <f>mergeValue(A37) &amp;"."&amp; mergeValue(B37)&amp;"."&amp; mergeValue(C37)&amp;"."&amp; mergeValue(D37)&amp;"."&amp; mergeValue(E37)&amp;"."&amp; mergeValue(F37)&amp;"."&amp; mergeValue(G37)</f>
        <v>1.1.1.1.1.1.1</v>
      </c>
      <c r="M37" s="1009"/>
      <c r="N37" s="613"/>
      <c r="O37" s="647"/>
      <c r="P37" s="530"/>
      <c r="Q37" s="1033"/>
      <c r="R37" s="1286"/>
      <c r="S37" s="1287" t="s">
        <v>82</v>
      </c>
      <c r="T37" s="1286"/>
      <c r="U37" s="1287" t="s">
        <v>82</v>
      </c>
      <c r="V37" s="530"/>
      <c r="W37" s="1288" t="s">
        <v>718</v>
      </c>
      <c r="X37" s="552" t="str">
        <f>strCheckDate(O38:V38)</f>
        <v/>
      </c>
      <c r="Y37" s="556"/>
      <c r="Z37" s="556" t="str">
        <f t="shared" si="0"/>
        <v/>
      </c>
      <c r="AA37" s="556"/>
      <c r="AB37" s="556"/>
      <c r="AC37" s="556"/>
      <c r="AD37" s="552"/>
      <c r="AE37" s="552"/>
      <c r="AF37" s="552"/>
      <c r="AG37" s="552"/>
      <c r="AH37" s="552"/>
      <c r="AI37" s="552"/>
      <c r="AJ37" s="552"/>
    </row>
    <row r="38" spans="1:36" s="491" customFormat="1" ht="14.25" hidden="1" customHeight="1">
      <c r="A38" s="1279"/>
      <c r="B38" s="1279"/>
      <c r="C38" s="1279"/>
      <c r="D38" s="1279"/>
      <c r="E38" s="1279"/>
      <c r="F38" s="1279"/>
      <c r="G38" s="793"/>
      <c r="H38" s="793"/>
      <c r="I38" s="1279"/>
      <c r="J38" s="1279"/>
      <c r="K38" s="801"/>
      <c r="L38" s="567"/>
      <c r="M38" s="613"/>
      <c r="N38" s="613"/>
      <c r="O38" s="530"/>
      <c r="P38" s="530"/>
      <c r="Q38" s="551" t="str">
        <f>R37 &amp; "-" &amp; T37</f>
        <v>-</v>
      </c>
      <c r="R38" s="1286"/>
      <c r="S38" s="1287"/>
      <c r="T38" s="1286"/>
      <c r="U38" s="1287"/>
      <c r="V38" s="530"/>
      <c r="W38" s="1289"/>
      <c r="X38" s="552"/>
      <c r="Y38" s="556"/>
      <c r="Z38" s="556" t="str">
        <f t="shared" si="0"/>
        <v/>
      </c>
      <c r="AA38" s="556"/>
      <c r="AB38" s="556"/>
      <c r="AC38" s="556"/>
      <c r="AD38" s="552"/>
      <c r="AE38" s="552"/>
      <c r="AF38" s="552"/>
      <c r="AG38" s="552"/>
      <c r="AH38" s="552"/>
      <c r="AI38" s="552"/>
      <c r="AJ38" s="552"/>
    </row>
    <row r="39" spans="1:36" s="491" customFormat="1" ht="15" customHeight="1">
      <c r="A39" s="1279"/>
      <c r="B39" s="1279"/>
      <c r="C39" s="1279"/>
      <c r="D39" s="1279"/>
      <c r="E39" s="1279"/>
      <c r="F39" s="1279"/>
      <c r="G39" s="795"/>
      <c r="H39" s="793"/>
      <c r="I39" s="1279"/>
      <c r="J39" s="1279"/>
      <c r="K39" s="800"/>
      <c r="L39" s="506"/>
      <c r="M39" s="525" t="s">
        <v>24</v>
      </c>
      <c r="N39" s="532"/>
      <c r="O39" s="532"/>
      <c r="P39" s="532"/>
      <c r="Q39" s="532"/>
      <c r="R39" s="532"/>
      <c r="S39" s="532"/>
      <c r="T39" s="532"/>
      <c r="U39" s="532"/>
      <c r="V39" s="528"/>
      <c r="W39" s="1290"/>
      <c r="X39" s="552"/>
      <c r="Y39" s="556"/>
      <c r="Z39" s="556" t="str">
        <f t="shared" si="0"/>
        <v>Добавить вид теплоносителя (параметры теплоносителя)</v>
      </c>
      <c r="AA39" s="556"/>
      <c r="AB39" s="556"/>
      <c r="AC39" s="556"/>
      <c r="AD39" s="552"/>
      <c r="AE39" s="552"/>
      <c r="AF39" s="552"/>
      <c r="AG39" s="552"/>
      <c r="AH39" s="552"/>
      <c r="AI39" s="552"/>
      <c r="AJ39" s="552"/>
    </row>
    <row r="40" spans="1:36" s="491" customFormat="1" ht="15" customHeight="1">
      <c r="A40" s="1279"/>
      <c r="B40" s="1279"/>
      <c r="C40" s="1279"/>
      <c r="D40" s="1279"/>
      <c r="E40" s="1279"/>
      <c r="F40" s="795"/>
      <c r="G40" s="795"/>
      <c r="H40" s="793"/>
      <c r="I40" s="1279"/>
      <c r="J40" s="795"/>
      <c r="K40" s="800"/>
      <c r="L40" s="506"/>
      <c r="M40" s="524" t="s">
        <v>10</v>
      </c>
      <c r="N40" s="532"/>
      <c r="O40" s="532"/>
      <c r="P40" s="532"/>
      <c r="Q40" s="532"/>
      <c r="R40" s="532"/>
      <c r="S40" s="532"/>
      <c r="T40" s="532"/>
      <c r="U40" s="531"/>
      <c r="V40" s="532"/>
      <c r="W40" s="632"/>
      <c r="X40" s="552"/>
      <c r="Y40" s="556"/>
      <c r="Z40" s="556" t="str">
        <f t="shared" si="0"/>
        <v>Добавить группу потребителей</v>
      </c>
      <c r="AA40" s="556"/>
      <c r="AB40" s="556"/>
      <c r="AC40" s="556"/>
      <c r="AD40" s="552"/>
      <c r="AE40" s="552"/>
      <c r="AF40" s="552"/>
      <c r="AG40" s="552"/>
      <c r="AH40" s="552"/>
      <c r="AI40" s="552"/>
      <c r="AJ40" s="552"/>
    </row>
    <row r="41" spans="1:36" s="491" customFormat="1" ht="15" customHeight="1">
      <c r="A41" s="1279"/>
      <c r="B41" s="1279"/>
      <c r="C41" s="1279"/>
      <c r="D41" s="1279"/>
      <c r="E41" s="799"/>
      <c r="F41" s="795"/>
      <c r="G41" s="795"/>
      <c r="H41" s="795"/>
      <c r="I41" s="791"/>
      <c r="J41" s="788"/>
      <c r="K41" s="798"/>
      <c r="L41" s="506"/>
      <c r="M41" s="519" t="s">
        <v>11</v>
      </c>
      <c r="N41" s="532"/>
      <c r="O41" s="532"/>
      <c r="P41" s="532"/>
      <c r="Q41" s="532"/>
      <c r="R41" s="532"/>
      <c r="S41" s="532"/>
      <c r="T41" s="532"/>
      <c r="U41" s="531"/>
      <c r="V41" s="532"/>
      <c r="W41" s="632"/>
      <c r="X41" s="552"/>
      <c r="Y41" s="556"/>
      <c r="Z41" s="556" t="str">
        <f t="shared" si="0"/>
        <v>Добавить схему подключения</v>
      </c>
      <c r="AA41" s="556"/>
      <c r="AB41" s="556"/>
      <c r="AC41" s="556"/>
      <c r="AD41" s="552"/>
      <c r="AE41" s="552"/>
      <c r="AF41" s="552"/>
      <c r="AG41" s="552"/>
      <c r="AH41" s="552"/>
      <c r="AI41" s="552"/>
      <c r="AJ41" s="552"/>
    </row>
    <row r="42" spans="1:36" s="491" customFormat="1" ht="15" customHeight="1">
      <c r="A42" s="1279"/>
      <c r="B42" s="1279"/>
      <c r="C42" s="1279"/>
      <c r="D42" s="799"/>
      <c r="E42" s="799"/>
      <c r="F42" s="795"/>
      <c r="G42" s="795"/>
      <c r="H42" s="795"/>
      <c r="I42" s="791"/>
      <c r="J42" s="788"/>
      <c r="K42" s="798"/>
      <c r="L42" s="506"/>
      <c r="M42" s="518" t="s">
        <v>16</v>
      </c>
      <c r="N42" s="532"/>
      <c r="O42" s="532"/>
      <c r="P42" s="532"/>
      <c r="Q42" s="532"/>
      <c r="R42" s="532"/>
      <c r="S42" s="532"/>
      <c r="T42" s="532"/>
      <c r="U42" s="531"/>
      <c r="V42" s="532"/>
      <c r="W42" s="632"/>
      <c r="X42" s="552"/>
      <c r="Y42" s="556"/>
      <c r="Z42" s="556" t="str">
        <f t="shared" si="0"/>
        <v>Добавить источник тепловой энергии</v>
      </c>
      <c r="AA42" s="556"/>
      <c r="AB42" s="556"/>
      <c r="AC42" s="556"/>
      <c r="AD42" s="552"/>
      <c r="AE42" s="552"/>
      <c r="AF42" s="552"/>
      <c r="AG42" s="552"/>
      <c r="AH42" s="552"/>
      <c r="AI42" s="552"/>
      <c r="AJ42" s="552"/>
    </row>
    <row r="43" spans="1:36" s="491" customFormat="1" ht="15" customHeight="1">
      <c r="A43" s="1279"/>
      <c r="B43" s="1279"/>
      <c r="C43" s="799"/>
      <c r="D43" s="799"/>
      <c r="E43" s="799"/>
      <c r="F43" s="799"/>
      <c r="G43" s="804"/>
      <c r="H43" s="791"/>
      <c r="I43" s="802"/>
      <c r="J43" s="788"/>
      <c r="K43" s="803"/>
      <c r="L43" s="506"/>
      <c r="M43" s="517" t="s">
        <v>17</v>
      </c>
      <c r="N43" s="532"/>
      <c r="O43" s="532"/>
      <c r="P43" s="532"/>
      <c r="Q43" s="532"/>
      <c r="R43" s="532"/>
      <c r="S43" s="532"/>
      <c r="T43" s="532"/>
      <c r="U43" s="531"/>
      <c r="V43" s="532"/>
      <c r="W43" s="632"/>
      <c r="X43" s="552"/>
      <c r="Y43" s="556"/>
      <c r="Z43" s="556" t="str">
        <f t="shared" si="0"/>
        <v>Добавить наименование системы теплоснабжения</v>
      </c>
      <c r="AA43" s="556"/>
      <c r="AB43" s="556"/>
      <c r="AC43" s="556"/>
      <c r="AD43" s="552"/>
      <c r="AE43" s="552"/>
      <c r="AF43" s="552"/>
      <c r="AG43" s="552"/>
      <c r="AH43" s="552"/>
      <c r="AI43" s="552"/>
      <c r="AJ43" s="552"/>
    </row>
    <row r="44" spans="1:36" s="491" customFormat="1" ht="15" customHeight="1">
      <c r="A44" s="1279"/>
      <c r="B44" s="799"/>
      <c r="C44" s="799"/>
      <c r="D44" s="799"/>
      <c r="E44" s="799"/>
      <c r="F44" s="799"/>
      <c r="G44" s="804"/>
      <c r="H44" s="791"/>
      <c r="I44" s="791"/>
      <c r="J44" s="788"/>
      <c r="K44" s="798"/>
      <c r="L44" s="506"/>
      <c r="M44" s="526" t="s">
        <v>18</v>
      </c>
      <c r="N44" s="532"/>
      <c r="O44" s="532"/>
      <c r="P44" s="532"/>
      <c r="Q44" s="532"/>
      <c r="R44" s="532"/>
      <c r="S44" s="532"/>
      <c r="T44" s="532"/>
      <c r="U44" s="531"/>
      <c r="V44" s="532"/>
      <c r="W44" s="632"/>
      <c r="X44" s="552"/>
      <c r="Y44" s="556"/>
      <c r="Z44" s="556" t="str">
        <f t="shared" si="0"/>
        <v>Добавить территорию действия тарифа</v>
      </c>
      <c r="AA44" s="556"/>
      <c r="AB44" s="556"/>
      <c r="AC44" s="556"/>
      <c r="AD44" s="552"/>
      <c r="AE44" s="552"/>
      <c r="AF44" s="552"/>
      <c r="AG44" s="552"/>
      <c r="AH44" s="552"/>
      <c r="AI44" s="552"/>
      <c r="AJ44" s="552"/>
    </row>
    <row r="45" spans="1:36" s="490" customFormat="1" ht="15" customHeight="1">
      <c r="A45" s="787"/>
      <c r="B45" s="787"/>
      <c r="C45" s="787"/>
      <c r="D45" s="787"/>
      <c r="E45" s="787"/>
      <c r="F45" s="787"/>
      <c r="G45" s="787"/>
      <c r="H45" s="787"/>
      <c r="I45" s="787"/>
      <c r="J45" s="787"/>
      <c r="K45" s="787"/>
      <c r="L45" s="461"/>
      <c r="M45" s="533" t="s">
        <v>307</v>
      </c>
      <c r="N45" s="532"/>
      <c r="O45" s="532"/>
      <c r="P45" s="532"/>
      <c r="Q45" s="532"/>
      <c r="R45" s="532"/>
      <c r="S45" s="532"/>
      <c r="T45" s="532"/>
      <c r="U45" s="531"/>
      <c r="V45" s="532"/>
      <c r="W45" s="632"/>
      <c r="X45" s="554"/>
      <c r="Y45" s="554"/>
      <c r="Z45" s="554"/>
      <c r="AA45" s="554"/>
      <c r="AB45" s="554"/>
      <c r="AC45" s="554"/>
      <c r="AD45" s="554"/>
      <c r="AE45" s="554"/>
      <c r="AF45" s="554"/>
      <c r="AG45" s="554"/>
      <c r="AH45" s="554"/>
    </row>
    <row r="46" spans="1:36" ht="18.75" customHeight="1">
      <c r="X46" s="196"/>
      <c r="Y46" s="196"/>
      <c r="Z46" s="196"/>
      <c r="AA46" s="196"/>
      <c r="AB46" s="196"/>
      <c r="AC46" s="196"/>
      <c r="AD46" s="196"/>
      <c r="AE46" s="196"/>
      <c r="AF46" s="196"/>
      <c r="AG46" s="196"/>
      <c r="AH46" s="196"/>
      <c r="AI46" s="196"/>
      <c r="AJ46" s="196"/>
    </row>
    <row r="47" spans="1:36" s="34" customFormat="1" ht="17.100000000000001" customHeight="1">
      <c r="A47" s="34" t="s">
        <v>12</v>
      </c>
      <c r="C47" s="34" t="s">
        <v>47</v>
      </c>
      <c r="U47" s="151"/>
      <c r="X47" s="209"/>
      <c r="Y47" s="209"/>
      <c r="Z47" s="209"/>
      <c r="AA47" s="209"/>
      <c r="AB47" s="209"/>
      <c r="AC47" s="209"/>
      <c r="AD47" s="209"/>
      <c r="AE47" s="209"/>
      <c r="AF47" s="209"/>
      <c r="AG47" s="209"/>
      <c r="AH47" s="209"/>
      <c r="AI47" s="209"/>
      <c r="AJ47" s="209"/>
    </row>
    <row r="48" spans="1:36" ht="17.100000000000001" customHeight="1">
      <c r="L48" s="438"/>
      <c r="M48" s="438"/>
      <c r="N48" s="438"/>
      <c r="O48" s="438"/>
      <c r="P48" s="438"/>
      <c r="Q48" s="438"/>
      <c r="R48" s="438"/>
      <c r="S48" s="438"/>
      <c r="T48" s="438"/>
      <c r="U48" s="438"/>
      <c r="V48" s="438"/>
      <c r="W48" s="438"/>
      <c r="X48" s="196"/>
      <c r="Y48" s="196"/>
      <c r="Z48" s="196"/>
      <c r="AA48" s="196"/>
      <c r="AB48" s="196"/>
      <c r="AC48" s="196"/>
      <c r="AD48" s="196"/>
      <c r="AE48" s="196"/>
      <c r="AF48" s="196"/>
      <c r="AG48" s="196"/>
      <c r="AH48" s="196"/>
      <c r="AI48" s="196"/>
      <c r="AJ48" s="196"/>
    </row>
    <row r="49" spans="1:36" s="491" customFormat="1" ht="22.5">
      <c r="A49" s="1279">
        <v>1</v>
      </c>
      <c r="B49" s="811"/>
      <c r="C49" s="811"/>
      <c r="D49" s="811"/>
      <c r="E49" s="812"/>
      <c r="F49" s="813"/>
      <c r="G49" s="813"/>
      <c r="H49" s="813"/>
      <c r="I49" s="814"/>
      <c r="J49" s="809"/>
      <c r="K49" s="816"/>
      <c r="L49" s="560">
        <f>mergeValue(A49)</f>
        <v>1</v>
      </c>
      <c r="M49" s="608" t="s">
        <v>19</v>
      </c>
      <c r="N49" s="613"/>
      <c r="O49" s="1280"/>
      <c r="P49" s="1281"/>
      <c r="Q49" s="1281"/>
      <c r="R49" s="1281"/>
      <c r="S49" s="1281"/>
      <c r="T49" s="1281"/>
      <c r="U49" s="1281"/>
      <c r="V49" s="1282"/>
      <c r="W49" s="1123" t="s">
        <v>715</v>
      </c>
      <c r="X49" s="552"/>
      <c r="Y49" s="556"/>
      <c r="Z49" s="556" t="str">
        <f t="shared" ref="Z49:Z62" si="1">IF(M49="","",M49 )</f>
        <v>Наименование тарифа</v>
      </c>
      <c r="AA49" s="556"/>
      <c r="AB49" s="556"/>
      <c r="AC49" s="556"/>
      <c r="AD49" s="552"/>
      <c r="AE49" s="552"/>
      <c r="AF49" s="552"/>
      <c r="AG49" s="552"/>
      <c r="AH49" s="552"/>
      <c r="AI49" s="552"/>
      <c r="AJ49" s="552"/>
    </row>
    <row r="50" spans="1:36" s="491" customFormat="1" ht="22.5">
      <c r="A50" s="1279"/>
      <c r="B50" s="1279">
        <v>1</v>
      </c>
      <c r="C50" s="811"/>
      <c r="D50" s="811"/>
      <c r="E50" s="813"/>
      <c r="F50" s="813"/>
      <c r="G50" s="813"/>
      <c r="H50" s="813"/>
      <c r="I50" s="808"/>
      <c r="J50" s="807"/>
      <c r="K50" s="810"/>
      <c r="L50" s="560" t="str">
        <f>mergeValue(A50) &amp;"."&amp; mergeValue(B50)</f>
        <v>1.1</v>
      </c>
      <c r="M50" s="514" t="s">
        <v>15</v>
      </c>
      <c r="N50" s="613"/>
      <c r="O50" s="1280"/>
      <c r="P50" s="1281"/>
      <c r="Q50" s="1281"/>
      <c r="R50" s="1281"/>
      <c r="S50" s="1281"/>
      <c r="T50" s="1281"/>
      <c r="U50" s="1281"/>
      <c r="V50" s="1282"/>
      <c r="W50" s="1123" t="s">
        <v>458</v>
      </c>
      <c r="X50" s="552"/>
      <c r="Y50" s="556"/>
      <c r="Z50" s="556" t="str">
        <f t="shared" si="1"/>
        <v>Территория действия тарифа</v>
      </c>
      <c r="AA50" s="556"/>
      <c r="AB50" s="556"/>
      <c r="AC50" s="556"/>
      <c r="AD50" s="552"/>
      <c r="AE50" s="552"/>
      <c r="AF50" s="552"/>
      <c r="AG50" s="552"/>
      <c r="AH50" s="552"/>
      <c r="AI50" s="552"/>
      <c r="AJ50" s="552"/>
    </row>
    <row r="51" spans="1:36" s="491" customFormat="1" ht="22.5">
      <c r="A51" s="1279"/>
      <c r="B51" s="1279"/>
      <c r="C51" s="1279">
        <v>1</v>
      </c>
      <c r="D51" s="811"/>
      <c r="E51" s="813"/>
      <c r="F51" s="813"/>
      <c r="G51" s="813"/>
      <c r="H51" s="813"/>
      <c r="I51" s="815"/>
      <c r="J51" s="807"/>
      <c r="K51" s="810"/>
      <c r="L51" s="560" t="str">
        <f>mergeValue(A51) &amp;"."&amp; mergeValue(B51)&amp;"."&amp; mergeValue(C51)</f>
        <v>1.1.1</v>
      </c>
      <c r="M51" s="515" t="s">
        <v>7</v>
      </c>
      <c r="N51" s="613"/>
      <c r="O51" s="1280"/>
      <c r="P51" s="1281"/>
      <c r="Q51" s="1281"/>
      <c r="R51" s="1281"/>
      <c r="S51" s="1281"/>
      <c r="T51" s="1281"/>
      <c r="U51" s="1281"/>
      <c r="V51" s="1282"/>
      <c r="W51" s="1123" t="s">
        <v>597</v>
      </c>
      <c r="X51" s="552"/>
      <c r="Y51" s="556"/>
      <c r="Z51" s="556" t="str">
        <f t="shared" si="1"/>
        <v xml:space="preserve">Наименование системы теплоснабжения </v>
      </c>
      <c r="AA51" s="556"/>
      <c r="AB51" s="556"/>
      <c r="AC51" s="556"/>
      <c r="AD51" s="552"/>
      <c r="AE51" s="552"/>
      <c r="AF51" s="552"/>
      <c r="AG51" s="552"/>
      <c r="AH51" s="552"/>
      <c r="AI51" s="552"/>
      <c r="AJ51" s="552"/>
    </row>
    <row r="52" spans="1:36" s="491" customFormat="1" ht="22.5">
      <c r="A52" s="1279"/>
      <c r="B52" s="1279"/>
      <c r="C52" s="1279"/>
      <c r="D52" s="1279">
        <v>1</v>
      </c>
      <c r="E52" s="813"/>
      <c r="F52" s="813"/>
      <c r="G52" s="813"/>
      <c r="H52" s="813"/>
      <c r="I52" s="815"/>
      <c r="J52" s="807"/>
      <c r="K52" s="810"/>
      <c r="L52" s="560" t="str">
        <f>mergeValue(A52) &amp;"."&amp; mergeValue(B52)&amp;"."&amp; mergeValue(C52)&amp;"."&amp; mergeValue(D52)</f>
        <v>1.1.1.1</v>
      </c>
      <c r="M52" s="516" t="s">
        <v>21</v>
      </c>
      <c r="N52" s="613"/>
      <c r="O52" s="1280"/>
      <c r="P52" s="1281"/>
      <c r="Q52" s="1281"/>
      <c r="R52" s="1281"/>
      <c r="S52" s="1281"/>
      <c r="T52" s="1281"/>
      <c r="U52" s="1281"/>
      <c r="V52" s="1282"/>
      <c r="W52" s="1123" t="s">
        <v>598</v>
      </c>
      <c r="X52" s="552"/>
      <c r="Y52" s="556"/>
      <c r="Z52" s="556" t="str">
        <f t="shared" si="1"/>
        <v xml:space="preserve">Источник тепловой энергии  </v>
      </c>
      <c r="AA52" s="556"/>
      <c r="AB52" s="556"/>
      <c r="AC52" s="556"/>
      <c r="AD52" s="552"/>
      <c r="AE52" s="552"/>
      <c r="AF52" s="552"/>
      <c r="AG52" s="552"/>
      <c r="AH52" s="552"/>
      <c r="AI52" s="552"/>
      <c r="AJ52" s="552"/>
    </row>
    <row r="53" spans="1:36" s="491" customFormat="1" ht="78.75">
      <c r="A53" s="1279"/>
      <c r="B53" s="1279"/>
      <c r="C53" s="1279"/>
      <c r="D53" s="1279"/>
      <c r="E53" s="1279">
        <v>1</v>
      </c>
      <c r="F53" s="813"/>
      <c r="G53" s="813"/>
      <c r="H53" s="811">
        <v>1</v>
      </c>
      <c r="I53" s="1279">
        <v>1</v>
      </c>
      <c r="J53" s="813"/>
      <c r="K53" s="818"/>
      <c r="L53" s="560" t="str">
        <f>mergeValue(A53) &amp;"."&amp; mergeValue(B53)&amp;"."&amp; mergeValue(C53)&amp;"."&amp; mergeValue(D53)&amp;"."&amp; mergeValue(E53)</f>
        <v>1.1.1.1.1</v>
      </c>
      <c r="M53" s="522" t="s">
        <v>8</v>
      </c>
      <c r="N53" s="613"/>
      <c r="O53" s="1283"/>
      <c r="P53" s="1284"/>
      <c r="Q53" s="1284"/>
      <c r="R53" s="1284"/>
      <c r="S53" s="1284"/>
      <c r="T53" s="1284"/>
      <c r="U53" s="1284"/>
      <c r="V53" s="1285"/>
      <c r="W53" s="1123" t="s">
        <v>716</v>
      </c>
      <c r="X53" s="552"/>
      <c r="Y53" s="556"/>
      <c r="Z53" s="556" t="str">
        <f t="shared" si="1"/>
        <v>Схема подключения теплопотребляющей установки к коллектору источника тепловой энергии</v>
      </c>
      <c r="AA53" s="556"/>
      <c r="AB53" s="556"/>
      <c r="AC53" s="556"/>
      <c r="AD53" s="552"/>
      <c r="AE53" s="552"/>
      <c r="AF53" s="552"/>
      <c r="AG53" s="552"/>
      <c r="AH53" s="552"/>
      <c r="AI53" s="552"/>
      <c r="AJ53" s="552"/>
    </row>
    <row r="54" spans="1:36" s="491" customFormat="1" ht="33.75">
      <c r="A54" s="1279"/>
      <c r="B54" s="1279"/>
      <c r="C54" s="1279"/>
      <c r="D54" s="1279"/>
      <c r="E54" s="1279"/>
      <c r="F54" s="1279">
        <v>1</v>
      </c>
      <c r="G54" s="811"/>
      <c r="H54" s="811"/>
      <c r="I54" s="1279"/>
      <c r="J54" s="1279">
        <v>1</v>
      </c>
      <c r="K54" s="819"/>
      <c r="L54" s="560" t="str">
        <f>mergeValue(A54) &amp;"."&amp; mergeValue(B54)&amp;"."&amp; mergeValue(C54)&amp;"."&amp; mergeValue(D54)&amp;"."&amp; mergeValue(E54)&amp;"."&amp; mergeValue(F54)</f>
        <v>1.1.1.1.1.1</v>
      </c>
      <c r="M54" s="523" t="s">
        <v>9</v>
      </c>
      <c r="N54" s="613"/>
      <c r="O54" s="1283"/>
      <c r="P54" s="1284"/>
      <c r="Q54" s="1284"/>
      <c r="R54" s="1284"/>
      <c r="S54" s="1284"/>
      <c r="T54" s="1284"/>
      <c r="U54" s="1284"/>
      <c r="V54" s="1285"/>
      <c r="W54" s="1123" t="s">
        <v>717</v>
      </c>
      <c r="X54" s="552"/>
      <c r="Y54" s="556"/>
      <c r="Z54" s="556" t="str">
        <f t="shared" si="1"/>
        <v>Группа потребителей</v>
      </c>
      <c r="AA54" s="556"/>
      <c r="AB54" s="556"/>
      <c r="AC54" s="556"/>
      <c r="AD54" s="552"/>
      <c r="AE54" s="552"/>
      <c r="AF54" s="552"/>
      <c r="AG54" s="552"/>
      <c r="AH54" s="552"/>
      <c r="AI54" s="552"/>
      <c r="AJ54" s="552"/>
    </row>
    <row r="55" spans="1:36" s="491" customFormat="1" ht="122.1" customHeight="1">
      <c r="A55" s="1279"/>
      <c r="B55" s="1279"/>
      <c r="C55" s="1279"/>
      <c r="D55" s="1279"/>
      <c r="E55" s="1279"/>
      <c r="F55" s="1279"/>
      <c r="G55" s="811">
        <v>1</v>
      </c>
      <c r="H55" s="811"/>
      <c r="I55" s="1279"/>
      <c r="J55" s="1279"/>
      <c r="K55" s="819">
        <v>1</v>
      </c>
      <c r="L55" s="560" t="str">
        <f>mergeValue(A55) &amp;"."&amp; mergeValue(B55)&amp;"."&amp; mergeValue(C55)&amp;"."&amp; mergeValue(D55)&amp;"."&amp; mergeValue(E55)&amp;"."&amp; mergeValue(F55)&amp;"."&amp; mergeValue(G55)</f>
        <v>1.1.1.1.1.1.1</v>
      </c>
      <c r="M55" s="1009"/>
      <c r="N55" s="613"/>
      <c r="O55" s="530"/>
      <c r="P55" s="530"/>
      <c r="Q55" s="1033"/>
      <c r="R55" s="1286"/>
      <c r="S55" s="1287" t="s">
        <v>82</v>
      </c>
      <c r="T55" s="1286"/>
      <c r="U55" s="1287" t="s">
        <v>82</v>
      </c>
      <c r="V55" s="530"/>
      <c r="W55" s="1288" t="s">
        <v>718</v>
      </c>
      <c r="X55" s="552" t="str">
        <f>strCheckDate(O56:V56)</f>
        <v/>
      </c>
      <c r="Y55" s="556"/>
      <c r="Z55" s="556" t="str">
        <f t="shared" si="1"/>
        <v/>
      </c>
      <c r="AA55" s="556"/>
      <c r="AB55" s="556"/>
      <c r="AC55" s="556"/>
      <c r="AD55" s="552"/>
      <c r="AE55" s="552"/>
      <c r="AF55" s="552"/>
      <c r="AG55" s="552"/>
      <c r="AH55" s="552"/>
      <c r="AI55" s="552"/>
      <c r="AJ55" s="552"/>
    </row>
    <row r="56" spans="1:36" s="491" customFormat="1" ht="14.25" hidden="1" customHeight="1">
      <c r="A56" s="1279"/>
      <c r="B56" s="1279"/>
      <c r="C56" s="1279"/>
      <c r="D56" s="1279"/>
      <c r="E56" s="1279"/>
      <c r="F56" s="1279"/>
      <c r="G56" s="811"/>
      <c r="H56" s="811"/>
      <c r="I56" s="1279"/>
      <c r="J56" s="1279"/>
      <c r="K56" s="819"/>
      <c r="L56" s="567"/>
      <c r="M56" s="613"/>
      <c r="N56" s="613"/>
      <c r="O56" s="530"/>
      <c r="P56" s="530"/>
      <c r="Q56" s="551" t="str">
        <f>R55 &amp; "-" &amp; T55</f>
        <v>-</v>
      </c>
      <c r="R56" s="1286"/>
      <c r="S56" s="1287"/>
      <c r="T56" s="1286"/>
      <c r="U56" s="1287"/>
      <c r="V56" s="530"/>
      <c r="W56" s="1289"/>
      <c r="X56" s="552"/>
      <c r="Y56" s="556"/>
      <c r="Z56" s="556" t="str">
        <f t="shared" si="1"/>
        <v/>
      </c>
      <c r="AA56" s="556"/>
      <c r="AB56" s="556"/>
      <c r="AC56" s="556"/>
      <c r="AD56" s="552"/>
      <c r="AE56" s="552"/>
      <c r="AF56" s="552"/>
      <c r="AG56" s="552"/>
      <c r="AH56" s="552"/>
      <c r="AI56" s="552"/>
      <c r="AJ56" s="552"/>
    </row>
    <row r="57" spans="1:36" s="491" customFormat="1" ht="15" customHeight="1">
      <c r="A57" s="1279"/>
      <c r="B57" s="1279"/>
      <c r="C57" s="1279"/>
      <c r="D57" s="1279"/>
      <c r="E57" s="1279"/>
      <c r="F57" s="1279"/>
      <c r="G57" s="813"/>
      <c r="H57" s="811"/>
      <c r="I57" s="1279"/>
      <c r="J57" s="1279"/>
      <c r="K57" s="818"/>
      <c r="L57" s="506"/>
      <c r="M57" s="525" t="s">
        <v>24</v>
      </c>
      <c r="N57" s="532"/>
      <c r="O57" s="532"/>
      <c r="P57" s="532"/>
      <c r="Q57" s="532"/>
      <c r="R57" s="532"/>
      <c r="S57" s="532"/>
      <c r="T57" s="532"/>
      <c r="U57" s="532"/>
      <c r="V57" s="528"/>
      <c r="W57" s="1290"/>
      <c r="X57" s="552"/>
      <c r="Y57" s="556"/>
      <c r="Z57" s="556" t="str">
        <f t="shared" si="1"/>
        <v>Добавить вид теплоносителя (параметры теплоносителя)</v>
      </c>
      <c r="AA57" s="556"/>
      <c r="AB57" s="556"/>
      <c r="AC57" s="556"/>
      <c r="AD57" s="552"/>
      <c r="AE57" s="552"/>
      <c r="AF57" s="552"/>
      <c r="AG57" s="552"/>
      <c r="AH57" s="552"/>
      <c r="AI57" s="552"/>
      <c r="AJ57" s="552"/>
    </row>
    <row r="58" spans="1:36" s="491" customFormat="1" ht="15" customHeight="1">
      <c r="A58" s="1279"/>
      <c r="B58" s="1279"/>
      <c r="C58" s="1279"/>
      <c r="D58" s="1279"/>
      <c r="E58" s="1279"/>
      <c r="F58" s="813"/>
      <c r="G58" s="813"/>
      <c r="H58" s="811"/>
      <c r="I58" s="1279"/>
      <c r="J58" s="813"/>
      <c r="K58" s="818"/>
      <c r="L58" s="506"/>
      <c r="M58" s="524" t="s">
        <v>10</v>
      </c>
      <c r="N58" s="532"/>
      <c r="O58" s="532"/>
      <c r="P58" s="532"/>
      <c r="Q58" s="532"/>
      <c r="R58" s="532"/>
      <c r="S58" s="532"/>
      <c r="T58" s="532"/>
      <c r="U58" s="531"/>
      <c r="V58" s="532"/>
      <c r="W58" s="632"/>
      <c r="X58" s="552"/>
      <c r="Y58" s="556"/>
      <c r="Z58" s="556" t="str">
        <f t="shared" si="1"/>
        <v>Добавить группу потребителей</v>
      </c>
      <c r="AA58" s="556"/>
      <c r="AB58" s="556"/>
      <c r="AC58" s="556"/>
      <c r="AD58" s="552"/>
      <c r="AE58" s="552"/>
      <c r="AF58" s="552"/>
      <c r="AG58" s="552"/>
      <c r="AH58" s="552"/>
      <c r="AI58" s="552"/>
      <c r="AJ58" s="552"/>
    </row>
    <row r="59" spans="1:36" s="491" customFormat="1" ht="15" customHeight="1">
      <c r="A59" s="1279"/>
      <c r="B59" s="1279"/>
      <c r="C59" s="1279"/>
      <c r="D59" s="1279"/>
      <c r="E59" s="817"/>
      <c r="F59" s="813"/>
      <c r="G59" s="813"/>
      <c r="H59" s="813"/>
      <c r="I59" s="809"/>
      <c r="J59" s="806"/>
      <c r="K59" s="816"/>
      <c r="L59" s="506"/>
      <c r="M59" s="519" t="s">
        <v>11</v>
      </c>
      <c r="N59" s="532"/>
      <c r="O59" s="532"/>
      <c r="P59" s="532"/>
      <c r="Q59" s="532"/>
      <c r="R59" s="532"/>
      <c r="S59" s="532"/>
      <c r="T59" s="532"/>
      <c r="U59" s="531"/>
      <c r="V59" s="532"/>
      <c r="W59" s="632"/>
      <c r="X59" s="552"/>
      <c r="Y59" s="556"/>
      <c r="Z59" s="556" t="str">
        <f t="shared" si="1"/>
        <v>Добавить схему подключения</v>
      </c>
      <c r="AA59" s="556"/>
      <c r="AB59" s="556"/>
      <c r="AC59" s="556"/>
      <c r="AD59" s="552"/>
      <c r="AE59" s="552"/>
      <c r="AF59" s="552"/>
      <c r="AG59" s="552"/>
      <c r="AH59" s="552"/>
      <c r="AI59" s="552"/>
      <c r="AJ59" s="552"/>
    </row>
    <row r="60" spans="1:36" s="491" customFormat="1" ht="15" customHeight="1">
      <c r="A60" s="1279"/>
      <c r="B60" s="1279"/>
      <c r="C60" s="1279"/>
      <c r="D60" s="817"/>
      <c r="E60" s="817"/>
      <c r="F60" s="813"/>
      <c r="G60" s="813"/>
      <c r="H60" s="813"/>
      <c r="I60" s="809"/>
      <c r="J60" s="806"/>
      <c r="K60" s="816"/>
      <c r="L60" s="506"/>
      <c r="M60" s="518" t="s">
        <v>16</v>
      </c>
      <c r="N60" s="532"/>
      <c r="O60" s="532"/>
      <c r="P60" s="532"/>
      <c r="Q60" s="532"/>
      <c r="R60" s="532"/>
      <c r="S60" s="532"/>
      <c r="T60" s="532"/>
      <c r="U60" s="531"/>
      <c r="V60" s="532"/>
      <c r="W60" s="632"/>
      <c r="X60" s="552"/>
      <c r="Y60" s="556"/>
      <c r="Z60" s="556" t="str">
        <f t="shared" si="1"/>
        <v>Добавить источник тепловой энергии</v>
      </c>
      <c r="AA60" s="556"/>
      <c r="AB60" s="556"/>
      <c r="AC60" s="556"/>
      <c r="AD60" s="552"/>
      <c r="AE60" s="552"/>
      <c r="AF60" s="552"/>
      <c r="AG60" s="552"/>
      <c r="AH60" s="552"/>
      <c r="AI60" s="552"/>
      <c r="AJ60" s="552"/>
    </row>
    <row r="61" spans="1:36" s="491" customFormat="1" ht="15" customHeight="1">
      <c r="A61" s="1279"/>
      <c r="B61" s="1279"/>
      <c r="C61" s="817"/>
      <c r="D61" s="817"/>
      <c r="E61" s="817"/>
      <c r="F61" s="817"/>
      <c r="G61" s="822"/>
      <c r="H61" s="809"/>
      <c r="I61" s="820"/>
      <c r="J61" s="806"/>
      <c r="K61" s="821"/>
      <c r="L61" s="506"/>
      <c r="M61" s="517" t="s">
        <v>17</v>
      </c>
      <c r="N61" s="532"/>
      <c r="O61" s="532"/>
      <c r="P61" s="532"/>
      <c r="Q61" s="532"/>
      <c r="R61" s="532"/>
      <c r="S61" s="532"/>
      <c r="T61" s="532"/>
      <c r="U61" s="531"/>
      <c r="V61" s="532"/>
      <c r="W61" s="632"/>
      <c r="X61" s="552"/>
      <c r="Y61" s="556"/>
      <c r="Z61" s="556" t="str">
        <f t="shared" si="1"/>
        <v>Добавить наименование системы теплоснабжения</v>
      </c>
      <c r="AA61" s="556"/>
      <c r="AB61" s="556"/>
      <c r="AC61" s="556"/>
      <c r="AD61" s="552"/>
      <c r="AE61" s="552"/>
      <c r="AF61" s="552"/>
      <c r="AG61" s="552"/>
      <c r="AH61" s="552"/>
      <c r="AI61" s="552"/>
      <c r="AJ61" s="552"/>
    </row>
    <row r="62" spans="1:36" s="491" customFormat="1" ht="15" customHeight="1">
      <c r="A62" s="1279"/>
      <c r="B62" s="817"/>
      <c r="C62" s="817"/>
      <c r="D62" s="817"/>
      <c r="E62" s="817"/>
      <c r="F62" s="817"/>
      <c r="G62" s="822"/>
      <c r="H62" s="809"/>
      <c r="I62" s="809"/>
      <c r="J62" s="806"/>
      <c r="K62" s="816"/>
      <c r="L62" s="506"/>
      <c r="M62" s="526" t="s">
        <v>18</v>
      </c>
      <c r="N62" s="532"/>
      <c r="O62" s="532"/>
      <c r="P62" s="532"/>
      <c r="Q62" s="532"/>
      <c r="R62" s="532"/>
      <c r="S62" s="532"/>
      <c r="T62" s="532"/>
      <c r="U62" s="531"/>
      <c r="V62" s="532"/>
      <c r="W62" s="632"/>
      <c r="X62" s="552"/>
      <c r="Y62" s="556"/>
      <c r="Z62" s="556" t="str">
        <f t="shared" si="1"/>
        <v>Добавить территорию действия тарифа</v>
      </c>
      <c r="AA62" s="556"/>
      <c r="AB62" s="556"/>
      <c r="AC62" s="556"/>
      <c r="AD62" s="552"/>
      <c r="AE62" s="552"/>
      <c r="AF62" s="552"/>
      <c r="AG62" s="552"/>
      <c r="AH62" s="552"/>
      <c r="AI62" s="552"/>
      <c r="AJ62" s="552"/>
    </row>
    <row r="63" spans="1:36" s="490" customFormat="1" ht="15" customHeight="1">
      <c r="A63" s="805"/>
      <c r="B63" s="805"/>
      <c r="C63" s="805"/>
      <c r="D63" s="805"/>
      <c r="E63" s="805"/>
      <c r="F63" s="805"/>
      <c r="G63" s="805"/>
      <c r="H63" s="805"/>
      <c r="I63" s="805"/>
      <c r="J63" s="805"/>
      <c r="K63" s="805"/>
      <c r="L63" s="461"/>
      <c r="M63" s="533" t="s">
        <v>307</v>
      </c>
      <c r="N63" s="532"/>
      <c r="O63" s="532"/>
      <c r="P63" s="532"/>
      <c r="Q63" s="532"/>
      <c r="R63" s="532"/>
      <c r="S63" s="532"/>
      <c r="T63" s="532"/>
      <c r="U63" s="531"/>
      <c r="V63" s="726"/>
      <c r="W63" s="726"/>
      <c r="X63" s="726"/>
      <c r="Y63" s="726"/>
      <c r="Z63" s="726"/>
      <c r="AA63" s="726"/>
      <c r="AB63" s="725"/>
      <c r="AC63" s="726"/>
      <c r="AD63" s="632"/>
      <c r="AE63" s="554"/>
      <c r="AF63" s="554"/>
      <c r="AG63" s="554"/>
      <c r="AH63" s="554"/>
    </row>
    <row r="64" spans="1:36" ht="18.75" customHeight="1">
      <c r="X64" s="196"/>
      <c r="Y64" s="196"/>
      <c r="Z64" s="196"/>
      <c r="AA64" s="196"/>
      <c r="AB64" s="196"/>
      <c r="AC64" s="196"/>
      <c r="AD64" s="196"/>
      <c r="AE64" s="196"/>
      <c r="AF64" s="196"/>
      <c r="AG64" s="196"/>
      <c r="AH64" s="196"/>
      <c r="AI64" s="196"/>
      <c r="AJ64" s="196"/>
    </row>
    <row r="65" spans="1:36" s="34" customFormat="1" ht="17.100000000000001" customHeight="1">
      <c r="A65" s="34" t="s">
        <v>12</v>
      </c>
      <c r="C65" s="34" t="s">
        <v>48</v>
      </c>
      <c r="V65" s="151"/>
      <c r="X65" s="209"/>
      <c r="Y65" s="209"/>
      <c r="Z65" s="209"/>
      <c r="AA65" s="209"/>
      <c r="AB65" s="209"/>
      <c r="AC65" s="209"/>
      <c r="AD65" s="209"/>
      <c r="AE65" s="209"/>
      <c r="AF65" s="209"/>
      <c r="AG65" s="209"/>
      <c r="AH65" s="209"/>
      <c r="AI65" s="209"/>
      <c r="AJ65" s="209"/>
    </row>
    <row r="66" spans="1:36" ht="17.10000000000000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1" customFormat="1" ht="22.5">
      <c r="A67" s="1279">
        <v>1</v>
      </c>
      <c r="B67" s="829"/>
      <c r="C67" s="829"/>
      <c r="D67" s="829"/>
      <c r="E67" s="830"/>
      <c r="F67" s="831"/>
      <c r="G67" s="831"/>
      <c r="H67" s="831"/>
      <c r="I67" s="832"/>
      <c r="J67" s="827"/>
      <c r="K67" s="834"/>
      <c r="L67" s="560">
        <f>mergeValue(A67)</f>
        <v>1</v>
      </c>
      <c r="M67" s="608" t="s">
        <v>19</v>
      </c>
      <c r="N67" s="613"/>
      <c r="O67" s="1280"/>
      <c r="P67" s="1281"/>
      <c r="Q67" s="1281"/>
      <c r="R67" s="1281"/>
      <c r="S67" s="1281"/>
      <c r="T67" s="1281"/>
      <c r="U67" s="1281"/>
      <c r="V67" s="1282"/>
      <c r="W67" s="1123" t="s">
        <v>715</v>
      </c>
      <c r="X67" s="552"/>
      <c r="Y67" s="556"/>
      <c r="Z67" s="556" t="str">
        <f t="shared" ref="Z67:Z80" si="2">IF(M67="","",M67 )</f>
        <v>Наименование тарифа</v>
      </c>
      <c r="AA67" s="556"/>
      <c r="AB67" s="556"/>
      <c r="AC67" s="556"/>
      <c r="AD67" s="552"/>
      <c r="AE67" s="552"/>
      <c r="AF67" s="552"/>
      <c r="AG67" s="552"/>
      <c r="AH67" s="552"/>
      <c r="AI67" s="552"/>
      <c r="AJ67" s="552"/>
    </row>
    <row r="68" spans="1:36" s="491" customFormat="1" ht="22.5">
      <c r="A68" s="1279"/>
      <c r="B68" s="1279">
        <v>1</v>
      </c>
      <c r="C68" s="829"/>
      <c r="D68" s="829"/>
      <c r="E68" s="831"/>
      <c r="F68" s="831"/>
      <c r="G68" s="831"/>
      <c r="H68" s="831"/>
      <c r="I68" s="826"/>
      <c r="J68" s="825"/>
      <c r="K68" s="828"/>
      <c r="L68" s="560" t="str">
        <f>mergeValue(A68) &amp;"."&amp; mergeValue(B68)</f>
        <v>1.1</v>
      </c>
      <c r="M68" s="514" t="s">
        <v>15</v>
      </c>
      <c r="N68" s="613"/>
      <c r="O68" s="1280"/>
      <c r="P68" s="1281"/>
      <c r="Q68" s="1281"/>
      <c r="R68" s="1281"/>
      <c r="S68" s="1281"/>
      <c r="T68" s="1281"/>
      <c r="U68" s="1281"/>
      <c r="V68" s="1282"/>
      <c r="W68" s="1123" t="s">
        <v>458</v>
      </c>
      <c r="X68" s="552"/>
      <c r="Y68" s="556"/>
      <c r="Z68" s="556" t="str">
        <f t="shared" si="2"/>
        <v>Территория действия тарифа</v>
      </c>
      <c r="AA68" s="556"/>
      <c r="AB68" s="556"/>
      <c r="AC68" s="556"/>
      <c r="AD68" s="552"/>
      <c r="AE68" s="552"/>
      <c r="AF68" s="552"/>
      <c r="AG68" s="552"/>
      <c r="AH68" s="552"/>
      <c r="AI68" s="552"/>
      <c r="AJ68" s="552"/>
    </row>
    <row r="69" spans="1:36" s="491" customFormat="1" ht="22.5">
      <c r="A69" s="1279"/>
      <c r="B69" s="1279"/>
      <c r="C69" s="1279">
        <v>1</v>
      </c>
      <c r="D69" s="829"/>
      <c r="E69" s="831"/>
      <c r="F69" s="831"/>
      <c r="G69" s="831"/>
      <c r="H69" s="831"/>
      <c r="I69" s="833"/>
      <c r="J69" s="825"/>
      <c r="K69" s="828"/>
      <c r="L69" s="560" t="str">
        <f>mergeValue(A69) &amp;"."&amp; mergeValue(B69)&amp;"."&amp; mergeValue(C69)</f>
        <v>1.1.1</v>
      </c>
      <c r="M69" s="515" t="s">
        <v>7</v>
      </c>
      <c r="N69" s="613"/>
      <c r="O69" s="1280"/>
      <c r="P69" s="1281"/>
      <c r="Q69" s="1281"/>
      <c r="R69" s="1281"/>
      <c r="S69" s="1281"/>
      <c r="T69" s="1281"/>
      <c r="U69" s="1281"/>
      <c r="V69" s="1282"/>
      <c r="W69" s="1123" t="s">
        <v>597</v>
      </c>
      <c r="X69" s="552"/>
      <c r="Y69" s="556"/>
      <c r="Z69" s="556" t="str">
        <f t="shared" si="2"/>
        <v xml:space="preserve">Наименование системы теплоснабжения </v>
      </c>
      <c r="AA69" s="556"/>
      <c r="AB69" s="556"/>
      <c r="AC69" s="556"/>
      <c r="AD69" s="552"/>
      <c r="AE69" s="552"/>
      <c r="AF69" s="552"/>
      <c r="AG69" s="552"/>
      <c r="AH69" s="552"/>
      <c r="AI69" s="552"/>
      <c r="AJ69" s="552"/>
    </row>
    <row r="70" spans="1:36" s="491" customFormat="1" ht="22.5">
      <c r="A70" s="1279"/>
      <c r="B70" s="1279"/>
      <c r="C70" s="1279"/>
      <c r="D70" s="1279">
        <v>1</v>
      </c>
      <c r="E70" s="831"/>
      <c r="F70" s="831"/>
      <c r="G70" s="831"/>
      <c r="H70" s="831"/>
      <c r="I70" s="833"/>
      <c r="J70" s="825"/>
      <c r="K70" s="828"/>
      <c r="L70" s="560" t="str">
        <f>mergeValue(A70) &amp;"."&amp; mergeValue(B70)&amp;"."&amp; mergeValue(C70)&amp;"."&amp; mergeValue(D70)</f>
        <v>1.1.1.1</v>
      </c>
      <c r="M70" s="516" t="s">
        <v>21</v>
      </c>
      <c r="N70" s="613"/>
      <c r="O70" s="1280"/>
      <c r="P70" s="1281"/>
      <c r="Q70" s="1281"/>
      <c r="R70" s="1281"/>
      <c r="S70" s="1281"/>
      <c r="T70" s="1281"/>
      <c r="U70" s="1281"/>
      <c r="V70" s="1282"/>
      <c r="W70" s="1123" t="s">
        <v>598</v>
      </c>
      <c r="X70" s="552"/>
      <c r="Y70" s="556"/>
      <c r="Z70" s="556" t="str">
        <f t="shared" si="2"/>
        <v xml:space="preserve">Источник тепловой энергии  </v>
      </c>
      <c r="AA70" s="556"/>
      <c r="AB70" s="556"/>
      <c r="AC70" s="556"/>
      <c r="AD70" s="552"/>
      <c r="AE70" s="552"/>
      <c r="AF70" s="552"/>
      <c r="AG70" s="552"/>
      <c r="AH70" s="552"/>
      <c r="AI70" s="552"/>
      <c r="AJ70" s="552"/>
    </row>
    <row r="71" spans="1:36" s="491" customFormat="1" ht="78.75">
      <c r="A71" s="1279"/>
      <c r="B71" s="1279"/>
      <c r="C71" s="1279"/>
      <c r="D71" s="1279"/>
      <c r="E71" s="1279">
        <v>1</v>
      </c>
      <c r="F71" s="831"/>
      <c r="G71" s="831"/>
      <c r="H71" s="829">
        <v>1</v>
      </c>
      <c r="I71" s="1279">
        <v>1</v>
      </c>
      <c r="J71" s="831"/>
      <c r="K71" s="836"/>
      <c r="L71" s="560" t="str">
        <f>mergeValue(A71) &amp;"."&amp; mergeValue(B71)&amp;"."&amp; mergeValue(C71)&amp;"."&amp; mergeValue(D71)&amp;"."&amp; mergeValue(E71)</f>
        <v>1.1.1.1.1</v>
      </c>
      <c r="M71" s="522" t="s">
        <v>8</v>
      </c>
      <c r="N71" s="613"/>
      <c r="O71" s="1283"/>
      <c r="P71" s="1284"/>
      <c r="Q71" s="1284"/>
      <c r="R71" s="1284"/>
      <c r="S71" s="1284"/>
      <c r="T71" s="1284"/>
      <c r="U71" s="1284"/>
      <c r="V71" s="1285"/>
      <c r="W71" s="1123" t="s">
        <v>716</v>
      </c>
      <c r="X71" s="552"/>
      <c r="Y71" s="556"/>
      <c r="Z71" s="556" t="str">
        <f t="shared" si="2"/>
        <v>Схема подключения теплопотребляющей установки к коллектору источника тепловой энергии</v>
      </c>
      <c r="AA71" s="556"/>
      <c r="AB71" s="556"/>
      <c r="AC71" s="556"/>
      <c r="AD71" s="552"/>
      <c r="AE71" s="552"/>
      <c r="AF71" s="552"/>
      <c r="AG71" s="552"/>
      <c r="AH71" s="552"/>
      <c r="AI71" s="552"/>
      <c r="AJ71" s="552"/>
    </row>
    <row r="72" spans="1:36" s="491" customFormat="1" ht="33.75">
      <c r="A72" s="1279"/>
      <c r="B72" s="1279"/>
      <c r="C72" s="1279"/>
      <c r="D72" s="1279"/>
      <c r="E72" s="1279"/>
      <c r="F72" s="1279">
        <v>1</v>
      </c>
      <c r="G72" s="829"/>
      <c r="H72" s="829"/>
      <c r="I72" s="1279"/>
      <c r="J72" s="1279">
        <v>1</v>
      </c>
      <c r="K72" s="837"/>
      <c r="L72" s="560" t="str">
        <f>mergeValue(A72) &amp;"."&amp; mergeValue(B72)&amp;"."&amp; mergeValue(C72)&amp;"."&amp; mergeValue(D72)&amp;"."&amp; mergeValue(E72)&amp;"."&amp; mergeValue(F72)</f>
        <v>1.1.1.1.1.1</v>
      </c>
      <c r="M72" s="523" t="s">
        <v>9</v>
      </c>
      <c r="N72" s="613"/>
      <c r="O72" s="1283"/>
      <c r="P72" s="1284"/>
      <c r="Q72" s="1284"/>
      <c r="R72" s="1284"/>
      <c r="S72" s="1284"/>
      <c r="T72" s="1284"/>
      <c r="U72" s="1284"/>
      <c r="V72" s="1285"/>
      <c r="W72" s="1123" t="s">
        <v>717</v>
      </c>
      <c r="X72" s="552"/>
      <c r="Y72" s="556"/>
      <c r="Z72" s="556" t="str">
        <f t="shared" si="2"/>
        <v>Группа потребителей</v>
      </c>
      <c r="AA72" s="556"/>
      <c r="AB72" s="556"/>
      <c r="AC72" s="556"/>
      <c r="AD72" s="552"/>
      <c r="AE72" s="552"/>
      <c r="AF72" s="552"/>
      <c r="AG72" s="552"/>
      <c r="AH72" s="552"/>
      <c r="AI72" s="552"/>
      <c r="AJ72" s="552"/>
    </row>
    <row r="73" spans="1:36" s="491" customFormat="1" ht="122.1" customHeight="1">
      <c r="A73" s="1279"/>
      <c r="B73" s="1279"/>
      <c r="C73" s="1279"/>
      <c r="D73" s="1279"/>
      <c r="E73" s="1279"/>
      <c r="F73" s="1279"/>
      <c r="G73" s="829">
        <v>1</v>
      </c>
      <c r="H73" s="829"/>
      <c r="I73" s="1279"/>
      <c r="J73" s="1279"/>
      <c r="K73" s="837">
        <v>1</v>
      </c>
      <c r="L73" s="560" t="str">
        <f>mergeValue(A73) &amp;"."&amp; mergeValue(B73)&amp;"."&amp; mergeValue(C73)&amp;"."&amp; mergeValue(D73)&amp;"."&amp; mergeValue(E73)&amp;"."&amp; mergeValue(F73)&amp;"."&amp; mergeValue(G73)</f>
        <v>1.1.1.1.1.1.1</v>
      </c>
      <c r="M73" s="1009"/>
      <c r="N73" s="613"/>
      <c r="O73" s="530"/>
      <c r="P73" s="530"/>
      <c r="Q73" s="1033"/>
      <c r="R73" s="1286"/>
      <c r="S73" s="1287" t="s">
        <v>82</v>
      </c>
      <c r="T73" s="1286"/>
      <c r="U73" s="1287" t="s">
        <v>82</v>
      </c>
      <c r="V73" s="530"/>
      <c r="W73" s="1288" t="s">
        <v>718</v>
      </c>
      <c r="X73" s="552" t="str">
        <f>strCheckDate(O74:V74)</f>
        <v/>
      </c>
      <c r="Y73" s="556"/>
      <c r="Z73" s="556" t="str">
        <f t="shared" si="2"/>
        <v/>
      </c>
      <c r="AA73" s="556"/>
      <c r="AB73" s="556"/>
      <c r="AC73" s="556"/>
      <c r="AD73" s="552"/>
      <c r="AE73" s="552"/>
      <c r="AF73" s="552"/>
      <c r="AG73" s="552"/>
      <c r="AH73" s="552"/>
      <c r="AI73" s="552"/>
      <c r="AJ73" s="552"/>
    </row>
    <row r="74" spans="1:36" s="491" customFormat="1" ht="14.25" hidden="1" customHeight="1">
      <c r="A74" s="1279"/>
      <c r="B74" s="1279"/>
      <c r="C74" s="1279"/>
      <c r="D74" s="1279"/>
      <c r="E74" s="1279"/>
      <c r="F74" s="1279"/>
      <c r="G74" s="829"/>
      <c r="H74" s="829"/>
      <c r="I74" s="1279"/>
      <c r="J74" s="1279"/>
      <c r="K74" s="837"/>
      <c r="L74" s="567"/>
      <c r="M74" s="613"/>
      <c r="N74" s="613"/>
      <c r="O74" s="530"/>
      <c r="P74" s="530"/>
      <c r="Q74" s="551" t="str">
        <f>R73 &amp; "-" &amp; T73</f>
        <v>-</v>
      </c>
      <c r="R74" s="1286"/>
      <c r="S74" s="1287"/>
      <c r="T74" s="1286"/>
      <c r="U74" s="1287"/>
      <c r="V74" s="530"/>
      <c r="W74" s="1289"/>
      <c r="X74" s="552"/>
      <c r="Y74" s="556"/>
      <c r="Z74" s="556" t="str">
        <f t="shared" si="2"/>
        <v/>
      </c>
      <c r="AA74" s="556"/>
      <c r="AB74" s="556"/>
      <c r="AC74" s="556"/>
      <c r="AD74" s="552"/>
      <c r="AE74" s="552"/>
      <c r="AF74" s="552"/>
      <c r="AG74" s="552"/>
      <c r="AH74" s="552"/>
      <c r="AI74" s="552"/>
      <c r="AJ74" s="552"/>
    </row>
    <row r="75" spans="1:36" s="491" customFormat="1" ht="15" customHeight="1">
      <c r="A75" s="1279"/>
      <c r="B75" s="1279"/>
      <c r="C75" s="1279"/>
      <c r="D75" s="1279"/>
      <c r="E75" s="1279"/>
      <c r="F75" s="1279"/>
      <c r="G75" s="831"/>
      <c r="H75" s="829"/>
      <c r="I75" s="1279"/>
      <c r="J75" s="1279"/>
      <c r="K75" s="836"/>
      <c r="L75" s="506"/>
      <c r="M75" s="525" t="s">
        <v>24</v>
      </c>
      <c r="N75" s="532"/>
      <c r="O75" s="532"/>
      <c r="P75" s="532"/>
      <c r="Q75" s="532"/>
      <c r="R75" s="532"/>
      <c r="S75" s="532"/>
      <c r="T75" s="532"/>
      <c r="U75" s="532"/>
      <c r="V75" s="528"/>
      <c r="W75" s="1290"/>
      <c r="X75" s="552"/>
      <c r="Y75" s="556"/>
      <c r="Z75" s="556" t="str">
        <f t="shared" si="2"/>
        <v>Добавить вид теплоносителя (параметры теплоносителя)</v>
      </c>
      <c r="AA75" s="556"/>
      <c r="AB75" s="556"/>
      <c r="AC75" s="556"/>
      <c r="AD75" s="552"/>
      <c r="AE75" s="552"/>
      <c r="AF75" s="552"/>
      <c r="AG75" s="552"/>
      <c r="AH75" s="552"/>
      <c r="AI75" s="552"/>
      <c r="AJ75" s="552"/>
    </row>
    <row r="76" spans="1:36" s="491" customFormat="1" ht="15" customHeight="1">
      <c r="A76" s="1279"/>
      <c r="B76" s="1279"/>
      <c r="C76" s="1279"/>
      <c r="D76" s="1279"/>
      <c r="E76" s="1279"/>
      <c r="F76" s="831"/>
      <c r="G76" s="831"/>
      <c r="H76" s="829"/>
      <c r="I76" s="1279"/>
      <c r="J76" s="831"/>
      <c r="K76" s="836"/>
      <c r="L76" s="506"/>
      <c r="M76" s="524" t="s">
        <v>10</v>
      </c>
      <c r="N76" s="532"/>
      <c r="O76" s="532"/>
      <c r="P76" s="532"/>
      <c r="Q76" s="532"/>
      <c r="R76" s="532"/>
      <c r="S76" s="532"/>
      <c r="T76" s="532"/>
      <c r="U76" s="531"/>
      <c r="V76" s="532"/>
      <c r="W76" s="632"/>
      <c r="X76" s="552"/>
      <c r="Y76" s="556"/>
      <c r="Z76" s="556" t="str">
        <f t="shared" si="2"/>
        <v>Добавить группу потребителей</v>
      </c>
      <c r="AA76" s="556"/>
      <c r="AB76" s="556"/>
      <c r="AC76" s="556"/>
      <c r="AD76" s="552"/>
      <c r="AE76" s="552"/>
      <c r="AF76" s="552"/>
      <c r="AG76" s="552"/>
      <c r="AH76" s="552"/>
      <c r="AI76" s="552"/>
      <c r="AJ76" s="552"/>
    </row>
    <row r="77" spans="1:36" s="491" customFormat="1" ht="15" customHeight="1">
      <c r="A77" s="1279"/>
      <c r="B77" s="1279"/>
      <c r="C77" s="1279"/>
      <c r="D77" s="1279"/>
      <c r="E77" s="835"/>
      <c r="F77" s="831"/>
      <c r="G77" s="831"/>
      <c r="H77" s="831"/>
      <c r="I77" s="827"/>
      <c r="J77" s="824"/>
      <c r="K77" s="834"/>
      <c r="L77" s="506"/>
      <c r="M77" s="519" t="s">
        <v>11</v>
      </c>
      <c r="N77" s="532"/>
      <c r="O77" s="532"/>
      <c r="P77" s="532"/>
      <c r="Q77" s="532"/>
      <c r="R77" s="532"/>
      <c r="S77" s="532"/>
      <c r="T77" s="532"/>
      <c r="U77" s="531"/>
      <c r="V77" s="532"/>
      <c r="W77" s="632"/>
      <c r="X77" s="552"/>
      <c r="Y77" s="556"/>
      <c r="Z77" s="556" t="str">
        <f t="shared" si="2"/>
        <v>Добавить схему подключения</v>
      </c>
      <c r="AA77" s="556"/>
      <c r="AB77" s="556"/>
      <c r="AC77" s="556"/>
      <c r="AD77" s="552"/>
      <c r="AE77" s="552"/>
      <c r="AF77" s="552"/>
      <c r="AG77" s="552"/>
      <c r="AH77" s="552"/>
      <c r="AI77" s="552"/>
      <c r="AJ77" s="552"/>
    </row>
    <row r="78" spans="1:36" s="491" customFormat="1" ht="15" customHeight="1">
      <c r="A78" s="1279"/>
      <c r="B78" s="1279"/>
      <c r="C78" s="1279"/>
      <c r="D78" s="835"/>
      <c r="E78" s="835"/>
      <c r="F78" s="831"/>
      <c r="G78" s="831"/>
      <c r="H78" s="831"/>
      <c r="I78" s="827"/>
      <c r="J78" s="824"/>
      <c r="K78" s="834"/>
      <c r="L78" s="506"/>
      <c r="M78" s="518" t="s">
        <v>16</v>
      </c>
      <c r="N78" s="532"/>
      <c r="O78" s="532"/>
      <c r="P78" s="532"/>
      <c r="Q78" s="532"/>
      <c r="R78" s="532"/>
      <c r="S78" s="532"/>
      <c r="T78" s="532"/>
      <c r="U78" s="531"/>
      <c r="V78" s="532"/>
      <c r="W78" s="632"/>
      <c r="X78" s="552"/>
      <c r="Y78" s="556"/>
      <c r="Z78" s="556" t="str">
        <f t="shared" si="2"/>
        <v>Добавить источник тепловой энергии</v>
      </c>
      <c r="AA78" s="556"/>
      <c r="AB78" s="556"/>
      <c r="AC78" s="556"/>
      <c r="AD78" s="552"/>
      <c r="AE78" s="552"/>
      <c r="AF78" s="552"/>
      <c r="AG78" s="552"/>
      <c r="AH78" s="552"/>
      <c r="AI78" s="552"/>
      <c r="AJ78" s="552"/>
    </row>
    <row r="79" spans="1:36" s="491" customFormat="1" ht="15" customHeight="1">
      <c r="A79" s="1279"/>
      <c r="B79" s="1279"/>
      <c r="C79" s="835"/>
      <c r="D79" s="835"/>
      <c r="E79" s="835"/>
      <c r="F79" s="835"/>
      <c r="G79" s="840"/>
      <c r="H79" s="827"/>
      <c r="I79" s="838"/>
      <c r="J79" s="824"/>
      <c r="K79" s="839"/>
      <c r="L79" s="506"/>
      <c r="M79" s="517" t="s">
        <v>17</v>
      </c>
      <c r="N79" s="532"/>
      <c r="O79" s="532"/>
      <c r="P79" s="532"/>
      <c r="Q79" s="532"/>
      <c r="R79" s="532"/>
      <c r="S79" s="532"/>
      <c r="T79" s="532"/>
      <c r="U79" s="531"/>
      <c r="V79" s="532"/>
      <c r="W79" s="632"/>
      <c r="X79" s="552"/>
      <c r="Y79" s="556"/>
      <c r="Z79" s="556" t="str">
        <f t="shared" si="2"/>
        <v>Добавить наименование системы теплоснабжения</v>
      </c>
      <c r="AA79" s="556"/>
      <c r="AB79" s="556"/>
      <c r="AC79" s="556"/>
      <c r="AD79" s="552"/>
      <c r="AE79" s="552"/>
      <c r="AF79" s="552"/>
      <c r="AG79" s="552"/>
      <c r="AH79" s="552"/>
      <c r="AI79" s="552"/>
      <c r="AJ79" s="552"/>
    </row>
    <row r="80" spans="1:36" s="491" customFormat="1" ht="15" customHeight="1">
      <c r="A80" s="1279"/>
      <c r="B80" s="835"/>
      <c r="C80" s="835"/>
      <c r="D80" s="835"/>
      <c r="E80" s="835"/>
      <c r="F80" s="835"/>
      <c r="G80" s="840"/>
      <c r="H80" s="827"/>
      <c r="I80" s="827"/>
      <c r="J80" s="824"/>
      <c r="K80" s="834"/>
      <c r="L80" s="506"/>
      <c r="M80" s="526" t="s">
        <v>18</v>
      </c>
      <c r="N80" s="532"/>
      <c r="O80" s="532"/>
      <c r="P80" s="532"/>
      <c r="Q80" s="532"/>
      <c r="R80" s="532"/>
      <c r="S80" s="532"/>
      <c r="T80" s="532"/>
      <c r="U80" s="531"/>
      <c r="V80" s="532"/>
      <c r="W80" s="632"/>
      <c r="X80" s="552"/>
      <c r="Y80" s="556"/>
      <c r="Z80" s="556" t="str">
        <f t="shared" si="2"/>
        <v>Добавить территорию действия тарифа</v>
      </c>
      <c r="AA80" s="556"/>
      <c r="AB80" s="556"/>
      <c r="AC80" s="556"/>
      <c r="AD80" s="552"/>
      <c r="AE80" s="552"/>
      <c r="AF80" s="552"/>
      <c r="AG80" s="552"/>
      <c r="AH80" s="552"/>
      <c r="AI80" s="552"/>
      <c r="AJ80" s="552"/>
    </row>
    <row r="81" spans="1:36" s="490" customFormat="1" ht="15" customHeight="1">
      <c r="A81" s="823"/>
      <c r="B81" s="823"/>
      <c r="C81" s="823"/>
      <c r="D81" s="823"/>
      <c r="E81" s="823"/>
      <c r="F81" s="823"/>
      <c r="G81" s="823"/>
      <c r="H81" s="823"/>
      <c r="I81" s="823"/>
      <c r="J81" s="823"/>
      <c r="K81" s="823"/>
      <c r="L81" s="461"/>
      <c r="M81" s="533" t="s">
        <v>307</v>
      </c>
      <c r="N81" s="532"/>
      <c r="O81" s="532"/>
      <c r="P81" s="532"/>
      <c r="Q81" s="532"/>
      <c r="R81" s="532"/>
      <c r="S81" s="532"/>
      <c r="T81" s="532"/>
      <c r="U81" s="531"/>
      <c r="V81" s="726"/>
      <c r="W81" s="726"/>
      <c r="X81" s="726"/>
      <c r="Y81" s="726"/>
      <c r="Z81" s="726"/>
      <c r="AA81" s="726"/>
      <c r="AB81" s="725"/>
      <c r="AC81" s="726"/>
      <c r="AD81" s="632"/>
      <c r="AE81" s="554"/>
      <c r="AF81" s="554"/>
      <c r="AG81" s="554"/>
      <c r="AH81" s="554"/>
    </row>
    <row r="82" spans="1:36" ht="18.75" customHeight="1">
      <c r="X82" s="196"/>
      <c r="Y82" s="196"/>
      <c r="Z82" s="196"/>
      <c r="AA82" s="196"/>
      <c r="AB82" s="196"/>
      <c r="AC82" s="196"/>
      <c r="AD82" s="196"/>
      <c r="AE82" s="196"/>
      <c r="AF82" s="196"/>
      <c r="AG82" s="196"/>
      <c r="AH82" s="196"/>
      <c r="AI82" s="196"/>
      <c r="AJ82" s="196"/>
    </row>
    <row r="83" spans="1:36" s="34" customFormat="1" ht="17.100000000000001" customHeight="1">
      <c r="A83" s="34" t="s">
        <v>12</v>
      </c>
      <c r="C83" s="34" t="s">
        <v>49</v>
      </c>
      <c r="V83" s="151"/>
      <c r="X83" s="209"/>
      <c r="Y83" s="209"/>
      <c r="Z83" s="209"/>
      <c r="AA83" s="209"/>
      <c r="AB83" s="209"/>
      <c r="AC83" s="209"/>
      <c r="AD83" s="209"/>
      <c r="AE83" s="209"/>
      <c r="AF83" s="209"/>
      <c r="AG83" s="209"/>
      <c r="AH83" s="209"/>
      <c r="AI83" s="209"/>
      <c r="AJ83" s="209"/>
    </row>
    <row r="84" spans="1:36" ht="17.10000000000000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6" s="491" customFormat="1" ht="22.5">
      <c r="A85" s="1279">
        <v>1</v>
      </c>
      <c r="B85" s="865"/>
      <c r="C85" s="865"/>
      <c r="D85" s="865"/>
      <c r="E85" s="866"/>
      <c r="F85" s="867"/>
      <c r="G85" s="865"/>
      <c r="H85" s="865"/>
      <c r="I85" s="868"/>
      <c r="J85" s="863"/>
      <c r="K85" s="872">
        <v>1</v>
      </c>
      <c r="L85" s="560">
        <f>mergeValue(A85)</f>
        <v>1</v>
      </c>
      <c r="M85" s="608" t="s">
        <v>19</v>
      </c>
      <c r="N85" s="547"/>
      <c r="O85" s="1332"/>
      <c r="P85" s="1333"/>
      <c r="Q85" s="1333"/>
      <c r="R85" s="1333"/>
      <c r="S85" s="1333"/>
      <c r="T85" s="1333"/>
      <c r="U85" s="1333"/>
      <c r="V85" s="1334"/>
      <c r="W85" s="1123" t="s">
        <v>715</v>
      </c>
      <c r="X85" s="552"/>
      <c r="Y85" s="552"/>
      <c r="Z85" s="552"/>
      <c r="AA85" s="552"/>
      <c r="AB85" s="552"/>
      <c r="AC85" s="552"/>
      <c r="AD85" s="552"/>
      <c r="AE85" s="552"/>
      <c r="AF85" s="552"/>
      <c r="AG85" s="552"/>
      <c r="AH85" s="552"/>
      <c r="AI85" s="552"/>
    </row>
    <row r="86" spans="1:36" s="491" customFormat="1" ht="22.5">
      <c r="A86" s="1279"/>
      <c r="B86" s="1279">
        <v>1</v>
      </c>
      <c r="C86" s="865"/>
      <c r="D86" s="865"/>
      <c r="E86" s="867"/>
      <c r="F86" s="867"/>
      <c r="G86" s="865"/>
      <c r="H86" s="865"/>
      <c r="I86" s="862"/>
      <c r="J86" s="861"/>
      <c r="K86" s="872">
        <v>1</v>
      </c>
      <c r="L86" s="560" t="str">
        <f>mergeValue(A86) &amp;"."&amp; mergeValue(B86)</f>
        <v>1.1</v>
      </c>
      <c r="M86" s="514" t="s">
        <v>15</v>
      </c>
      <c r="N86" s="547"/>
      <c r="O86" s="1332"/>
      <c r="P86" s="1333"/>
      <c r="Q86" s="1333"/>
      <c r="R86" s="1333"/>
      <c r="S86" s="1333"/>
      <c r="T86" s="1333"/>
      <c r="U86" s="1333"/>
      <c r="V86" s="1334"/>
      <c r="W86" s="1123" t="s">
        <v>458</v>
      </c>
      <c r="X86" s="552"/>
      <c r="Y86" s="552"/>
      <c r="Z86" s="552"/>
      <c r="AA86" s="552"/>
      <c r="AB86" s="552"/>
      <c r="AC86" s="552"/>
      <c r="AD86" s="552"/>
      <c r="AE86" s="552"/>
      <c r="AF86" s="552"/>
      <c r="AG86" s="552"/>
      <c r="AH86" s="552"/>
      <c r="AI86" s="552"/>
    </row>
    <row r="87" spans="1:36" s="491" customFormat="1" ht="22.5">
      <c r="A87" s="1279"/>
      <c r="B87" s="1279"/>
      <c r="C87" s="1279">
        <v>1</v>
      </c>
      <c r="D87" s="865"/>
      <c r="E87" s="867"/>
      <c r="F87" s="867"/>
      <c r="G87" s="865"/>
      <c r="H87" s="865"/>
      <c r="I87" s="869"/>
      <c r="J87" s="861"/>
      <c r="K87" s="872">
        <v>1</v>
      </c>
      <c r="L87" s="560" t="str">
        <f>mergeValue(A87) &amp;"."&amp; mergeValue(B87)&amp;"."&amp; mergeValue(C87)</f>
        <v>1.1.1</v>
      </c>
      <c r="M87" s="515" t="s">
        <v>7</v>
      </c>
      <c r="N87" s="547"/>
      <c r="O87" s="1332"/>
      <c r="P87" s="1333"/>
      <c r="Q87" s="1333"/>
      <c r="R87" s="1333"/>
      <c r="S87" s="1333"/>
      <c r="T87" s="1333"/>
      <c r="U87" s="1333"/>
      <c r="V87" s="1334"/>
      <c r="W87" s="1123" t="s">
        <v>597</v>
      </c>
      <c r="X87" s="552"/>
      <c r="Y87" s="552"/>
      <c r="Z87" s="552"/>
      <c r="AA87" s="552"/>
      <c r="AB87" s="552"/>
      <c r="AC87" s="552"/>
      <c r="AD87" s="552"/>
      <c r="AE87" s="552"/>
      <c r="AF87" s="552"/>
      <c r="AG87" s="552"/>
      <c r="AH87" s="552"/>
      <c r="AI87" s="552"/>
    </row>
    <row r="88" spans="1:36" s="491" customFormat="1" ht="22.5">
      <c r="A88" s="1279"/>
      <c r="B88" s="1279"/>
      <c r="C88" s="1279"/>
      <c r="D88" s="1279">
        <v>1</v>
      </c>
      <c r="E88" s="867"/>
      <c r="F88" s="867"/>
      <c r="G88" s="865"/>
      <c r="H88" s="865"/>
      <c r="I88" s="1279">
        <v>1</v>
      </c>
      <c r="J88" s="861"/>
      <c r="K88" s="872">
        <v>1</v>
      </c>
      <c r="L88" s="560" t="str">
        <f>mergeValue(A88) &amp;"."&amp; mergeValue(B88)&amp;"."&amp; mergeValue(C88)&amp;"."&amp; mergeValue(D88)</f>
        <v>1.1.1.1</v>
      </c>
      <c r="M88" s="516" t="s">
        <v>21</v>
      </c>
      <c r="N88" s="547"/>
      <c r="O88" s="1332"/>
      <c r="P88" s="1333"/>
      <c r="Q88" s="1333"/>
      <c r="R88" s="1333"/>
      <c r="S88" s="1333"/>
      <c r="T88" s="1333"/>
      <c r="U88" s="1333"/>
      <c r="V88" s="1334"/>
      <c r="W88" s="1123" t="s">
        <v>598</v>
      </c>
      <c r="X88" s="552"/>
      <c r="Y88" s="552"/>
      <c r="Z88" s="552"/>
      <c r="AA88" s="552"/>
      <c r="AB88" s="552"/>
      <c r="AC88" s="552"/>
      <c r="AD88" s="552"/>
      <c r="AE88" s="552"/>
      <c r="AF88" s="552"/>
      <c r="AG88" s="552"/>
      <c r="AH88" s="552"/>
      <c r="AI88" s="552"/>
    </row>
    <row r="89" spans="1:36" s="491" customFormat="1" ht="11.25" hidden="1" customHeight="1">
      <c r="A89" s="1279"/>
      <c r="B89" s="1279"/>
      <c r="C89" s="1279"/>
      <c r="D89" s="1279"/>
      <c r="E89" s="1279">
        <v>1</v>
      </c>
      <c r="F89" s="867"/>
      <c r="G89" s="865"/>
      <c r="H89" s="865"/>
      <c r="I89" s="1279"/>
      <c r="J89" s="867"/>
      <c r="K89" s="872">
        <v>1</v>
      </c>
      <c r="L89" s="560"/>
      <c r="M89" s="522"/>
      <c r="N89" s="548"/>
      <c r="O89" s="1335"/>
      <c r="P89" s="1336"/>
      <c r="Q89" s="1336"/>
      <c r="R89" s="1336"/>
      <c r="S89" s="1336"/>
      <c r="T89" s="1336"/>
      <c r="U89" s="1336"/>
      <c r="V89" s="1337"/>
      <c r="W89" s="1084"/>
      <c r="X89" s="552"/>
      <c r="Y89" s="552"/>
      <c r="Z89" s="552"/>
      <c r="AA89" s="552"/>
      <c r="AB89" s="552"/>
      <c r="AC89" s="552"/>
      <c r="AD89" s="552"/>
      <c r="AE89" s="552"/>
      <c r="AF89" s="552"/>
      <c r="AG89" s="552"/>
      <c r="AH89" s="552"/>
      <c r="AI89" s="552"/>
    </row>
    <row r="90" spans="1:36" s="491" customFormat="1" ht="33.75">
      <c r="A90" s="1279"/>
      <c r="B90" s="1279"/>
      <c r="C90" s="1279"/>
      <c r="D90" s="1279"/>
      <c r="E90" s="1279"/>
      <c r="F90" s="1279">
        <v>1</v>
      </c>
      <c r="G90" s="865"/>
      <c r="H90" s="865"/>
      <c r="I90" s="1279"/>
      <c r="J90" s="1330"/>
      <c r="K90" s="872">
        <v>1</v>
      </c>
      <c r="L90" s="560" t="str">
        <f>mergeValue(A90) &amp;"."&amp; mergeValue(B90)&amp;"."&amp; mergeValue(C90)&amp;"."&amp; mergeValue(D90)&amp;"."&amp;  mergeValue(F90)</f>
        <v>1.1.1.1.1</v>
      </c>
      <c r="M90" s="522" t="s">
        <v>9</v>
      </c>
      <c r="N90" s="548"/>
      <c r="O90" s="1283"/>
      <c r="P90" s="1284"/>
      <c r="Q90" s="1284"/>
      <c r="R90" s="1284"/>
      <c r="S90" s="1284"/>
      <c r="T90" s="1284"/>
      <c r="U90" s="1284"/>
      <c r="V90" s="1285"/>
      <c r="W90" s="1123" t="s">
        <v>717</v>
      </c>
      <c r="X90" s="552"/>
      <c r="Y90" s="556" t="str">
        <f>strCheckUnique(Z90:Z93)</f>
        <v/>
      </c>
      <c r="Z90" s="552"/>
      <c r="AA90" s="556"/>
      <c r="AB90" s="552"/>
      <c r="AC90" s="552"/>
      <c r="AD90" s="552"/>
      <c r="AE90" s="552"/>
      <c r="AF90" s="552"/>
      <c r="AG90" s="552"/>
      <c r="AH90" s="552"/>
      <c r="AI90" s="552"/>
    </row>
    <row r="91" spans="1:36" s="491" customFormat="1" ht="99" customHeight="1">
      <c r="A91" s="1279"/>
      <c r="B91" s="1279"/>
      <c r="C91" s="1279"/>
      <c r="D91" s="1279"/>
      <c r="E91" s="1279"/>
      <c r="F91" s="1279"/>
      <c r="G91" s="865">
        <v>1</v>
      </c>
      <c r="H91" s="865"/>
      <c r="I91" s="1279"/>
      <c r="J91" s="1330"/>
      <c r="K91" s="864"/>
      <c r="L91" s="560" t="str">
        <f>mergeValue(A91) &amp;"."&amp; mergeValue(B91)&amp;"."&amp; mergeValue(C91)&amp;"."&amp; mergeValue(D91)&amp;"."&amp;  mergeValue(F91)&amp;"."&amp;  mergeValue(G91)</f>
        <v>1.1.1.1.1.1</v>
      </c>
      <c r="M91" s="1009"/>
      <c r="N91" s="553"/>
      <c r="O91" s="647"/>
      <c r="P91" s="530"/>
      <c r="Q91" s="530"/>
      <c r="R91" s="1318"/>
      <c r="S91" s="1287" t="s">
        <v>82</v>
      </c>
      <c r="T91" s="1318"/>
      <c r="U91" s="1287" t="s">
        <v>82</v>
      </c>
      <c r="V91" s="505"/>
      <c r="W91" s="1288" t="s">
        <v>730</v>
      </c>
      <c r="X91" s="552" t="str">
        <f>strCheckDate(O92:V92)</f>
        <v/>
      </c>
      <c r="Y91" s="556"/>
      <c r="Z91" s="556" t="str">
        <f>IF(M91="","",M91 )</f>
        <v/>
      </c>
      <c r="AA91" s="556"/>
      <c r="AB91" s="556"/>
      <c r="AC91" s="556"/>
      <c r="AD91" s="552"/>
      <c r="AE91" s="552"/>
      <c r="AF91" s="552"/>
      <c r="AG91" s="552"/>
      <c r="AH91" s="552"/>
      <c r="AI91" s="552"/>
    </row>
    <row r="92" spans="1:36" s="491" customFormat="1" ht="11.25" hidden="1" customHeight="1">
      <c r="A92" s="1279"/>
      <c r="B92" s="1279"/>
      <c r="C92" s="1279"/>
      <c r="D92" s="1279"/>
      <c r="E92" s="1279"/>
      <c r="F92" s="1279"/>
      <c r="G92" s="865"/>
      <c r="H92" s="865"/>
      <c r="I92" s="1279"/>
      <c r="J92" s="1330"/>
      <c r="K92" s="872">
        <v>1</v>
      </c>
      <c r="L92" s="567"/>
      <c r="M92" s="613"/>
      <c r="N92" s="553"/>
      <c r="O92" s="530"/>
      <c r="P92" s="530"/>
      <c r="Q92" s="551" t="str">
        <f>R91 &amp; "-" &amp; T91</f>
        <v>-</v>
      </c>
      <c r="R92" s="1318"/>
      <c r="S92" s="1287"/>
      <c r="T92" s="1318"/>
      <c r="U92" s="1287"/>
      <c r="V92" s="505"/>
      <c r="W92" s="1289"/>
      <c r="X92" s="552"/>
      <c r="Y92" s="556"/>
      <c r="Z92" s="556"/>
      <c r="AA92" s="556"/>
      <c r="AB92" s="556"/>
      <c r="AC92" s="556"/>
      <c r="AD92" s="552"/>
      <c r="AE92" s="552"/>
      <c r="AF92" s="552"/>
      <c r="AG92" s="552"/>
      <c r="AH92" s="552"/>
      <c r="AI92" s="552"/>
    </row>
    <row r="93" spans="1:36" s="490" customFormat="1" ht="15" customHeight="1">
      <c r="A93" s="1279"/>
      <c r="B93" s="1279"/>
      <c r="C93" s="1279"/>
      <c r="D93" s="1279"/>
      <c r="E93" s="1279"/>
      <c r="F93" s="1279"/>
      <c r="G93" s="865"/>
      <c r="H93" s="865"/>
      <c r="I93" s="1279"/>
      <c r="J93" s="1330"/>
      <c r="K93" s="872">
        <v>1</v>
      </c>
      <c r="L93" s="506"/>
      <c r="M93" s="524" t="s">
        <v>24</v>
      </c>
      <c r="N93" s="519"/>
      <c r="O93" s="513"/>
      <c r="P93" s="513"/>
      <c r="Q93" s="513"/>
      <c r="R93" s="540"/>
      <c r="S93" s="532"/>
      <c r="T93" s="531"/>
      <c r="U93" s="519"/>
      <c r="V93" s="528"/>
      <c r="W93" s="1290"/>
      <c r="X93" s="554"/>
      <c r="Y93" s="554"/>
      <c r="Z93" s="554"/>
      <c r="AA93" s="554"/>
      <c r="AB93" s="554"/>
      <c r="AC93" s="554"/>
      <c r="AD93" s="554"/>
      <c r="AE93" s="554"/>
      <c r="AF93" s="554"/>
      <c r="AG93" s="554"/>
      <c r="AH93" s="554"/>
      <c r="AI93" s="554"/>
    </row>
    <row r="94" spans="1:36" s="490" customFormat="1" ht="15" customHeight="1">
      <c r="A94" s="1279"/>
      <c r="B94" s="1279"/>
      <c r="C94" s="1279"/>
      <c r="D94" s="1279"/>
      <c r="E94" s="1279"/>
      <c r="F94" s="867"/>
      <c r="G94" s="867"/>
      <c r="H94" s="865"/>
      <c r="I94" s="1279"/>
      <c r="J94" s="867"/>
      <c r="K94" s="871"/>
      <c r="L94" s="506"/>
      <c r="M94" s="519" t="s">
        <v>10</v>
      </c>
      <c r="N94" s="524"/>
      <c r="O94" s="524"/>
      <c r="P94" s="524"/>
      <c r="Q94" s="524"/>
      <c r="R94" s="524"/>
      <c r="S94" s="524"/>
      <c r="T94" s="524"/>
      <c r="U94" s="524"/>
      <c r="V94" s="524"/>
      <c r="W94" s="528"/>
      <c r="X94" s="554"/>
      <c r="Y94" s="554"/>
      <c r="Z94" s="554"/>
      <c r="AA94" s="554"/>
      <c r="AB94" s="554"/>
      <c r="AC94" s="554"/>
      <c r="AD94" s="554"/>
      <c r="AE94" s="554"/>
      <c r="AF94" s="554"/>
      <c r="AG94" s="554"/>
      <c r="AH94" s="554"/>
      <c r="AI94" s="554"/>
      <c r="AJ94" s="554"/>
    </row>
    <row r="95" spans="1:36" s="490" customFormat="1" ht="15" hidden="1" customHeight="1">
      <c r="A95" s="1279"/>
      <c r="B95" s="1279"/>
      <c r="C95" s="1279"/>
      <c r="D95" s="1279"/>
      <c r="E95" s="867"/>
      <c r="F95" s="867"/>
      <c r="G95" s="867"/>
      <c r="H95" s="865"/>
      <c r="I95" s="1279"/>
      <c r="J95" s="867"/>
      <c r="K95" s="871"/>
      <c r="L95" s="506"/>
      <c r="M95" s="519"/>
      <c r="N95" s="524"/>
      <c r="O95" s="524"/>
      <c r="P95" s="524"/>
      <c r="Q95" s="524"/>
      <c r="R95" s="524"/>
      <c r="S95" s="524"/>
      <c r="T95" s="524"/>
      <c r="U95" s="524"/>
      <c r="V95" s="524"/>
      <c r="W95" s="528"/>
      <c r="X95" s="554"/>
      <c r="Y95" s="554"/>
      <c r="Z95" s="554"/>
      <c r="AA95" s="554"/>
      <c r="AB95" s="554"/>
      <c r="AC95" s="554"/>
      <c r="AD95" s="554"/>
      <c r="AE95" s="554"/>
      <c r="AF95" s="554"/>
      <c r="AG95" s="554"/>
      <c r="AH95" s="554"/>
      <c r="AI95" s="554"/>
      <c r="AJ95" s="554"/>
    </row>
    <row r="96" spans="1:36" s="490" customFormat="1" ht="15" customHeight="1">
      <c r="A96" s="1279"/>
      <c r="B96" s="1279"/>
      <c r="C96" s="1279"/>
      <c r="D96" s="870"/>
      <c r="E96" s="870"/>
      <c r="F96" s="867"/>
      <c r="G96" s="865"/>
      <c r="H96" s="865"/>
      <c r="I96" s="863"/>
      <c r="J96" s="860"/>
      <c r="K96" s="872">
        <v>1</v>
      </c>
      <c r="L96" s="506"/>
      <c r="M96" s="518" t="s">
        <v>16</v>
      </c>
      <c r="N96" s="517"/>
      <c r="O96" s="513"/>
      <c r="P96" s="513"/>
      <c r="Q96" s="513"/>
      <c r="R96" s="540"/>
      <c r="S96" s="532"/>
      <c r="T96" s="531"/>
      <c r="U96" s="517"/>
      <c r="V96" s="532"/>
      <c r="W96" s="528"/>
      <c r="X96" s="554"/>
      <c r="Y96" s="554"/>
      <c r="Z96" s="554"/>
      <c r="AA96" s="554"/>
      <c r="AB96" s="554"/>
      <c r="AC96" s="554"/>
      <c r="AD96" s="554"/>
      <c r="AE96" s="554"/>
      <c r="AF96" s="554"/>
      <c r="AG96" s="554"/>
      <c r="AH96" s="554"/>
      <c r="AI96" s="554"/>
    </row>
    <row r="97" spans="1:40" s="490" customFormat="1" ht="15" customHeight="1">
      <c r="A97" s="1279"/>
      <c r="B97" s="1279"/>
      <c r="C97" s="870"/>
      <c r="D97" s="870"/>
      <c r="E97" s="870"/>
      <c r="F97" s="870"/>
      <c r="G97" s="865"/>
      <c r="H97" s="865"/>
      <c r="I97" s="873"/>
      <c r="J97" s="860"/>
      <c r="K97" s="872">
        <v>1</v>
      </c>
      <c r="L97" s="506"/>
      <c r="M97" s="517" t="s">
        <v>17</v>
      </c>
      <c r="N97" s="517"/>
      <c r="O97" s="513"/>
      <c r="P97" s="513"/>
      <c r="Q97" s="513"/>
      <c r="R97" s="540"/>
      <c r="S97" s="532"/>
      <c r="T97" s="531"/>
      <c r="U97" s="517"/>
      <c r="V97" s="532"/>
      <c r="W97" s="528"/>
      <c r="X97" s="554"/>
      <c r="Y97" s="554"/>
      <c r="Z97" s="554"/>
      <c r="AA97" s="554"/>
      <c r="AB97" s="554"/>
      <c r="AC97" s="554"/>
      <c r="AD97" s="554"/>
      <c r="AE97" s="554"/>
      <c r="AF97" s="554"/>
      <c r="AG97" s="554"/>
      <c r="AH97" s="554"/>
      <c r="AI97" s="554"/>
    </row>
    <row r="98" spans="1:40" s="490" customFormat="1" ht="15" customHeight="1">
      <c r="A98" s="1279"/>
      <c r="B98" s="870"/>
      <c r="C98" s="870"/>
      <c r="D98" s="870"/>
      <c r="E98" s="870"/>
      <c r="F98" s="870"/>
      <c r="G98" s="865"/>
      <c r="H98" s="865"/>
      <c r="I98" s="863"/>
      <c r="J98" s="860"/>
      <c r="K98" s="872">
        <v>1</v>
      </c>
      <c r="L98" s="506"/>
      <c r="M98" s="526" t="s">
        <v>18</v>
      </c>
      <c r="N98" s="517"/>
      <c r="O98" s="513"/>
      <c r="P98" s="513"/>
      <c r="Q98" s="513"/>
      <c r="R98" s="540"/>
      <c r="S98" s="532"/>
      <c r="T98" s="531"/>
      <c r="U98" s="517"/>
      <c r="V98" s="532"/>
      <c r="W98" s="528"/>
      <c r="X98" s="554"/>
      <c r="Y98" s="554"/>
      <c r="Z98" s="554"/>
      <c r="AA98" s="554"/>
      <c r="AB98" s="554"/>
      <c r="AC98" s="554"/>
      <c r="AD98" s="554"/>
      <c r="AE98" s="554"/>
      <c r="AF98" s="554"/>
      <c r="AG98" s="554"/>
      <c r="AH98" s="554"/>
      <c r="AI98" s="554"/>
    </row>
    <row r="99" spans="1:40" s="490" customFormat="1" ht="15" customHeight="1">
      <c r="A99" s="859"/>
      <c r="B99" s="859"/>
      <c r="C99" s="859"/>
      <c r="D99" s="859"/>
      <c r="E99" s="859"/>
      <c r="F99" s="859"/>
      <c r="G99" s="859"/>
      <c r="H99" s="859"/>
      <c r="I99" s="859"/>
      <c r="J99" s="859"/>
      <c r="K99" s="859"/>
      <c r="L99" s="461"/>
      <c r="M99" s="533" t="s">
        <v>307</v>
      </c>
      <c r="N99" s="517"/>
      <c r="O99" s="513"/>
      <c r="P99" s="513"/>
      <c r="Q99" s="513"/>
      <c r="R99" s="540"/>
      <c r="S99" s="532"/>
      <c r="T99" s="531"/>
      <c r="U99" s="517"/>
      <c r="V99" s="532"/>
      <c r="W99" s="528"/>
      <c r="X99" s="554"/>
      <c r="Y99" s="554"/>
      <c r="Z99" s="554"/>
      <c r="AA99" s="554"/>
      <c r="AB99" s="554"/>
      <c r="AC99" s="554"/>
      <c r="AD99" s="554"/>
      <c r="AE99" s="554"/>
      <c r="AF99" s="554"/>
      <c r="AG99" s="554"/>
      <c r="AH99" s="554"/>
      <c r="AI99" s="554"/>
    </row>
    <row r="100" spans="1:40" s="564" customFormat="1" ht="15" customHeight="1">
      <c r="A100" s="563"/>
      <c r="B100" s="563"/>
      <c r="C100" s="563"/>
      <c r="D100" s="563"/>
      <c r="E100" s="563"/>
      <c r="F100" s="563"/>
      <c r="G100" s="562"/>
      <c r="H100" s="563"/>
      <c r="I100" s="645"/>
      <c r="J100" s="646"/>
      <c r="L100" s="565"/>
      <c r="M100" s="640"/>
      <c r="N100" s="641"/>
      <c r="O100" s="642"/>
      <c r="P100" s="642"/>
      <c r="Q100" s="642"/>
      <c r="R100" s="643"/>
      <c r="S100" s="521"/>
      <c r="T100" s="644"/>
      <c r="U100" s="641"/>
      <c r="V100" s="521"/>
      <c r="W100" s="521"/>
      <c r="X100" s="563"/>
      <c r="Y100" s="563"/>
      <c r="Z100" s="563"/>
      <c r="AA100" s="563"/>
      <c r="AB100" s="563"/>
      <c r="AC100" s="563"/>
      <c r="AD100" s="563"/>
      <c r="AE100" s="563"/>
      <c r="AF100" s="563"/>
      <c r="AG100" s="563"/>
      <c r="AH100" s="563"/>
      <c r="AI100" s="563"/>
    </row>
    <row r="101" spans="1:40" s="34" customFormat="1" ht="17.100000000000001" customHeight="1">
      <c r="G101" s="34" t="s">
        <v>12</v>
      </c>
      <c r="I101" s="34" t="s">
        <v>66</v>
      </c>
      <c r="V101" s="151"/>
    </row>
    <row r="102" spans="1:40" ht="17.100000000000001" customHeight="1">
      <c r="X102" s="438"/>
      <c r="Y102" s="40"/>
      <c r="Z102" s="40"/>
    </row>
    <row r="103" spans="1:40" s="491" customFormat="1" ht="22.5">
      <c r="A103" s="1279">
        <v>1</v>
      </c>
      <c r="B103" s="1019"/>
      <c r="C103" s="1019"/>
      <c r="D103" s="1019"/>
      <c r="E103" s="1020"/>
      <c r="F103" s="1021"/>
      <c r="G103" s="1019"/>
      <c r="H103" s="1019"/>
      <c r="I103" s="1000"/>
      <c r="J103" s="1005"/>
      <c r="K103" s="1005"/>
      <c r="L103" s="560">
        <f>mergeValue(A103)</f>
        <v>1</v>
      </c>
      <c r="M103" s="608" t="s">
        <v>19</v>
      </c>
      <c r="N103" s="547"/>
      <c r="O103" s="1332"/>
      <c r="P103" s="1333"/>
      <c r="Q103" s="1333"/>
      <c r="R103" s="1333"/>
      <c r="S103" s="1333"/>
      <c r="T103" s="1333"/>
      <c r="U103" s="1333"/>
      <c r="V103" s="1333"/>
      <c r="W103" s="1333"/>
      <c r="X103" s="1333"/>
      <c r="Y103" s="1333"/>
      <c r="Z103" s="1333"/>
      <c r="AA103" s="1334"/>
      <c r="AB103" s="1123" t="s">
        <v>715</v>
      </c>
      <c r="AC103" s="552"/>
      <c r="AD103" s="552"/>
      <c r="AE103" s="552"/>
      <c r="AF103" s="552"/>
      <c r="AG103" s="552"/>
      <c r="AH103" s="552"/>
      <c r="AI103" s="552"/>
      <c r="AJ103" s="552"/>
      <c r="AK103" s="552"/>
      <c r="AL103" s="552"/>
      <c r="AM103" s="552"/>
      <c r="AN103" s="552"/>
    </row>
    <row r="104" spans="1:40" s="491" customFormat="1" ht="22.5">
      <c r="A104" s="1279"/>
      <c r="B104" s="1279">
        <v>1</v>
      </c>
      <c r="C104" s="1019"/>
      <c r="D104" s="1019"/>
      <c r="E104" s="1021"/>
      <c r="F104" s="1021"/>
      <c r="G104" s="1019"/>
      <c r="H104" s="1019"/>
      <c r="I104" s="1007"/>
      <c r="J104" s="1002"/>
      <c r="K104" s="1001"/>
      <c r="L104" s="560" t="str">
        <f>mergeValue(A104) &amp;"."&amp; mergeValue(B104)</f>
        <v>1.1</v>
      </c>
      <c r="M104" s="514" t="s">
        <v>15</v>
      </c>
      <c r="N104" s="547"/>
      <c r="O104" s="1332"/>
      <c r="P104" s="1333"/>
      <c r="Q104" s="1333"/>
      <c r="R104" s="1333"/>
      <c r="S104" s="1333"/>
      <c r="T104" s="1333"/>
      <c r="U104" s="1333"/>
      <c r="V104" s="1333"/>
      <c r="W104" s="1333"/>
      <c r="X104" s="1333"/>
      <c r="Y104" s="1333"/>
      <c r="Z104" s="1333"/>
      <c r="AA104" s="1334"/>
      <c r="AB104" s="1123" t="s">
        <v>458</v>
      </c>
      <c r="AC104" s="552"/>
      <c r="AD104" s="552"/>
      <c r="AE104" s="552"/>
      <c r="AF104" s="552"/>
      <c r="AG104" s="552"/>
      <c r="AH104" s="552"/>
      <c r="AI104" s="552"/>
      <c r="AJ104" s="552"/>
      <c r="AK104" s="552"/>
      <c r="AL104" s="552"/>
      <c r="AM104" s="552"/>
      <c r="AN104" s="552"/>
    </row>
    <row r="105" spans="1:40" s="491" customFormat="1" ht="22.5">
      <c r="A105" s="1279"/>
      <c r="B105" s="1279"/>
      <c r="C105" s="1279">
        <v>1</v>
      </c>
      <c r="D105" s="1019"/>
      <c r="E105" s="1021"/>
      <c r="F105" s="1021"/>
      <c r="G105" s="1019"/>
      <c r="H105" s="1019"/>
      <c r="I105" s="1007"/>
      <c r="J105" s="1002"/>
      <c r="K105" s="1001"/>
      <c r="L105" s="560" t="str">
        <f>mergeValue(A105) &amp;"."&amp; mergeValue(B105)&amp;"."&amp; mergeValue(C105)</f>
        <v>1.1.1</v>
      </c>
      <c r="M105" s="515" t="s">
        <v>7</v>
      </c>
      <c r="N105" s="547"/>
      <c r="O105" s="1332"/>
      <c r="P105" s="1333"/>
      <c r="Q105" s="1333"/>
      <c r="R105" s="1333"/>
      <c r="S105" s="1333"/>
      <c r="T105" s="1333"/>
      <c r="U105" s="1333"/>
      <c r="V105" s="1333"/>
      <c r="W105" s="1333"/>
      <c r="X105" s="1333"/>
      <c r="Y105" s="1333"/>
      <c r="Z105" s="1333"/>
      <c r="AA105" s="1334"/>
      <c r="AB105" s="1123" t="s">
        <v>597</v>
      </c>
      <c r="AC105" s="552"/>
      <c r="AD105" s="552"/>
      <c r="AE105" s="552"/>
      <c r="AF105" s="552"/>
      <c r="AG105" s="552"/>
      <c r="AH105" s="552"/>
      <c r="AI105" s="552"/>
      <c r="AJ105" s="552"/>
      <c r="AK105" s="552"/>
      <c r="AL105" s="552"/>
      <c r="AM105" s="552"/>
      <c r="AN105" s="552"/>
    </row>
    <row r="106" spans="1:40" s="491" customFormat="1" ht="22.5">
      <c r="A106" s="1279"/>
      <c r="B106" s="1279"/>
      <c r="C106" s="1279"/>
      <c r="D106" s="1279">
        <v>1</v>
      </c>
      <c r="E106" s="1021"/>
      <c r="F106" s="1021"/>
      <c r="G106" s="1019"/>
      <c r="H106" s="1019"/>
      <c r="I106" s="1007"/>
      <c r="J106" s="1002"/>
      <c r="K106" s="1001"/>
      <c r="L106" s="560" t="str">
        <f>mergeValue(A106) &amp;"."&amp; mergeValue(B106)&amp;"."&amp; mergeValue(C106)&amp;"."&amp; mergeValue(D106)</f>
        <v>1.1.1.1</v>
      </c>
      <c r="M106" s="516" t="s">
        <v>21</v>
      </c>
      <c r="N106" s="547"/>
      <c r="O106" s="1332"/>
      <c r="P106" s="1333"/>
      <c r="Q106" s="1333"/>
      <c r="R106" s="1333"/>
      <c r="S106" s="1333"/>
      <c r="T106" s="1333"/>
      <c r="U106" s="1333"/>
      <c r="V106" s="1333"/>
      <c r="W106" s="1333"/>
      <c r="X106" s="1333"/>
      <c r="Y106" s="1333"/>
      <c r="Z106" s="1333"/>
      <c r="AA106" s="1334"/>
      <c r="AB106" s="1123" t="s">
        <v>598</v>
      </c>
      <c r="AC106" s="552"/>
      <c r="AD106" s="552"/>
      <c r="AE106" s="552"/>
      <c r="AF106" s="552"/>
      <c r="AG106" s="552"/>
      <c r="AH106" s="552"/>
      <c r="AI106" s="552"/>
      <c r="AJ106" s="552"/>
      <c r="AK106" s="552"/>
      <c r="AL106" s="552"/>
      <c r="AM106" s="552"/>
      <c r="AN106" s="552"/>
    </row>
    <row r="107" spans="1:40" s="491" customFormat="1" ht="14.25" hidden="1">
      <c r="A107" s="1279"/>
      <c r="B107" s="1279"/>
      <c r="C107" s="1279"/>
      <c r="D107" s="1279"/>
      <c r="E107" s="1279">
        <v>1</v>
      </c>
      <c r="F107" s="1021"/>
      <c r="G107" s="1019"/>
      <c r="H107" s="1019"/>
      <c r="I107" s="1006"/>
      <c r="J107" s="1002"/>
      <c r="K107" s="1001"/>
      <c r="L107" s="560"/>
      <c r="M107" s="522"/>
      <c r="N107" s="548"/>
      <c r="O107" s="1335"/>
      <c r="P107" s="1336"/>
      <c r="Q107" s="1336"/>
      <c r="R107" s="1336"/>
      <c r="S107" s="1336"/>
      <c r="T107" s="1336"/>
      <c r="U107" s="1336"/>
      <c r="V107" s="1336"/>
      <c r="W107" s="1336"/>
      <c r="X107" s="1336"/>
      <c r="Y107" s="1336"/>
      <c r="Z107" s="1336"/>
      <c r="AA107" s="1337"/>
      <c r="AB107" s="1123"/>
      <c r="AC107" s="552"/>
      <c r="AD107" s="552"/>
      <c r="AE107" s="552"/>
      <c r="AF107" s="552"/>
      <c r="AG107" s="552"/>
      <c r="AH107" s="552"/>
      <c r="AI107" s="552"/>
      <c r="AJ107" s="552"/>
      <c r="AK107" s="552"/>
      <c r="AL107" s="552"/>
      <c r="AM107" s="552"/>
      <c r="AN107" s="552"/>
    </row>
    <row r="108" spans="1:40" s="491" customFormat="1" ht="33.75">
      <c r="A108" s="1279"/>
      <c r="B108" s="1279"/>
      <c r="C108" s="1279"/>
      <c r="D108" s="1279"/>
      <c r="E108" s="1279"/>
      <c r="F108" s="1279">
        <v>1</v>
      </c>
      <c r="G108" s="1019"/>
      <c r="H108" s="1019"/>
      <c r="I108" s="1338"/>
      <c r="J108" s="1002"/>
      <c r="K108" s="1001"/>
      <c r="L108" s="560" t="str">
        <f>mergeValue(A108) &amp;"."&amp; mergeValue(B108)&amp;"."&amp; mergeValue(C108)&amp;"."&amp; mergeValue(D108)&amp;"."&amp; mergeValue(F108)</f>
        <v>1.1.1.1.1</v>
      </c>
      <c r="M108" s="523" t="s">
        <v>9</v>
      </c>
      <c r="N108" s="548"/>
      <c r="O108" s="1283"/>
      <c r="P108" s="1284"/>
      <c r="Q108" s="1284"/>
      <c r="R108" s="1284"/>
      <c r="S108" s="1284"/>
      <c r="T108" s="1284"/>
      <c r="U108" s="1284"/>
      <c r="V108" s="1284"/>
      <c r="W108" s="1284"/>
      <c r="X108" s="1284"/>
      <c r="Y108" s="1284"/>
      <c r="Z108" s="1284"/>
      <c r="AA108" s="1285"/>
      <c r="AB108" s="1123" t="s">
        <v>717</v>
      </c>
      <c r="AC108" s="552"/>
      <c r="AD108" s="556" t="str">
        <f>strCheckUnique(AE108:AE112)</f>
        <v/>
      </c>
      <c r="AE108" s="552"/>
      <c r="AF108" s="556"/>
      <c r="AG108" s="552"/>
      <c r="AH108" s="552"/>
      <c r="AI108" s="552"/>
      <c r="AJ108" s="552"/>
      <c r="AK108" s="552"/>
      <c r="AL108" s="552"/>
      <c r="AM108" s="552"/>
      <c r="AN108" s="552"/>
    </row>
    <row r="109" spans="1:40" s="491" customFormat="1" ht="56.25" customHeight="1">
      <c r="A109" s="1279"/>
      <c r="B109" s="1279"/>
      <c r="C109" s="1279"/>
      <c r="D109" s="1279"/>
      <c r="E109" s="1279"/>
      <c r="F109" s="1279"/>
      <c r="G109" s="1279">
        <v>1</v>
      </c>
      <c r="H109" s="1019"/>
      <c r="I109" s="1338"/>
      <c r="J109" s="1339"/>
      <c r="K109" s="1008"/>
      <c r="L109" s="560" t="str">
        <f>mergeValue(A109) &amp;"."&amp; mergeValue(B109)&amp;"."&amp; mergeValue(C109)&amp;"."&amp; mergeValue(D109)&amp;"."&amp; mergeValue(F109)&amp;"."&amp; mergeValue(G109)</f>
        <v>1.1.1.1.1.1</v>
      </c>
      <c r="M109" s="1009"/>
      <c r="N109" s="613"/>
      <c r="O109" s="647"/>
      <c r="P109" s="647"/>
      <c r="Q109" s="530"/>
      <c r="R109" s="462"/>
      <c r="S109" s="1034"/>
      <c r="T109" s="462"/>
      <c r="U109" s="1034"/>
      <c r="V109" s="551" t="str">
        <f>W109 &amp; "-" &amp; Y109</f>
        <v>-</v>
      </c>
      <c r="W109" s="1318"/>
      <c r="X109" s="1287" t="s">
        <v>82</v>
      </c>
      <c r="Y109" s="1318"/>
      <c r="Z109" s="1287" t="s">
        <v>82</v>
      </c>
      <c r="AA109" s="505"/>
      <c r="AB109" s="1123" t="s">
        <v>735</v>
      </c>
      <c r="AC109" s="552" t="str">
        <f>strCheckDate(O109:AA109)</f>
        <v/>
      </c>
      <c r="AD109" s="556"/>
      <c r="AE109" s="556" t="str">
        <f>IF(M109="","",M109 )</f>
        <v/>
      </c>
      <c r="AF109" s="556"/>
      <c r="AG109" s="556"/>
      <c r="AH109" s="556"/>
      <c r="AI109" s="552"/>
      <c r="AJ109" s="552"/>
      <c r="AK109" s="552"/>
      <c r="AL109" s="552"/>
      <c r="AM109" s="552"/>
      <c r="AN109" s="552"/>
    </row>
    <row r="110" spans="1:40" s="491" customFormat="1" ht="14.25" hidden="1">
      <c r="A110" s="1279"/>
      <c r="B110" s="1279"/>
      <c r="C110" s="1279"/>
      <c r="D110" s="1279"/>
      <c r="E110" s="1279"/>
      <c r="F110" s="1279"/>
      <c r="G110" s="1279"/>
      <c r="H110" s="1019"/>
      <c r="I110" s="1338"/>
      <c r="J110" s="1339"/>
      <c r="K110" s="1008"/>
      <c r="L110" s="567"/>
      <c r="M110" s="613"/>
      <c r="N110" s="613"/>
      <c r="O110" s="530"/>
      <c r="P110" s="462"/>
      <c r="Q110" s="462"/>
      <c r="R110" s="462"/>
      <c r="S110" s="462"/>
      <c r="T110" s="462"/>
      <c r="U110" s="527"/>
      <c r="V110" s="551"/>
      <c r="W110" s="1286"/>
      <c r="X110" s="1287"/>
      <c r="Y110" s="1286"/>
      <c r="Z110" s="1287"/>
      <c r="AA110" s="505"/>
      <c r="AB110" s="1289"/>
      <c r="AC110" s="552"/>
      <c r="AD110" s="552"/>
      <c r="AE110" s="552"/>
      <c r="AF110" s="556">
        <f ca="1">OFFSET(AF110,-1,0)</f>
        <v>0</v>
      </c>
      <c r="AG110" s="552"/>
      <c r="AH110" s="552"/>
      <c r="AI110" s="552"/>
      <c r="AJ110" s="552"/>
      <c r="AK110" s="552"/>
      <c r="AL110" s="552"/>
      <c r="AM110" s="552"/>
      <c r="AN110" s="552"/>
    </row>
    <row r="111" spans="1:40" s="490" customFormat="1" ht="15" hidden="1" customHeight="1">
      <c r="A111" s="1279"/>
      <c r="B111" s="1279"/>
      <c r="C111" s="1279"/>
      <c r="D111" s="1279"/>
      <c r="E111" s="1279"/>
      <c r="F111" s="1279"/>
      <c r="G111" s="1279"/>
      <c r="H111" s="1019"/>
      <c r="I111" s="1338"/>
      <c r="J111" s="1339"/>
      <c r="K111" s="1010"/>
      <c r="L111" s="506"/>
      <c r="M111" s="525"/>
      <c r="N111" s="519"/>
      <c r="O111" s="513"/>
      <c r="P111" s="513"/>
      <c r="Q111" s="513"/>
      <c r="R111" s="513"/>
      <c r="S111" s="513"/>
      <c r="T111" s="513"/>
      <c r="U111" s="513"/>
      <c r="V111" s="513"/>
      <c r="W111" s="531"/>
      <c r="X111" s="532"/>
      <c r="Y111" s="531"/>
      <c r="Z111" s="519"/>
      <c r="AA111" s="528"/>
      <c r="AB111" s="1290"/>
      <c r="AC111" s="554"/>
      <c r="AD111" s="554"/>
      <c r="AE111" s="554"/>
      <c r="AF111" s="554"/>
      <c r="AG111" s="554"/>
      <c r="AH111" s="554"/>
      <c r="AI111" s="554"/>
      <c r="AJ111" s="554"/>
      <c r="AK111" s="554"/>
      <c r="AL111" s="554"/>
      <c r="AM111" s="554"/>
      <c r="AN111" s="554"/>
    </row>
    <row r="112" spans="1:40" s="490" customFormat="1" ht="15" customHeight="1">
      <c r="A112" s="1279"/>
      <c r="B112" s="1279"/>
      <c r="C112" s="1279"/>
      <c r="D112" s="1279"/>
      <c r="E112" s="1279"/>
      <c r="F112" s="1279"/>
      <c r="G112" s="1019"/>
      <c r="H112" s="1019"/>
      <c r="I112" s="1338"/>
      <c r="J112" s="1016"/>
      <c r="K112" s="1010"/>
      <c r="L112" s="506"/>
      <c r="M112" s="524" t="s">
        <v>24</v>
      </c>
      <c r="N112" s="525"/>
      <c r="O112" s="525"/>
      <c r="P112" s="525"/>
      <c r="Q112" s="525"/>
      <c r="R112" s="525"/>
      <c r="S112" s="525"/>
      <c r="T112" s="525"/>
      <c r="U112" s="525"/>
      <c r="V112" s="525"/>
      <c r="W112" s="525"/>
      <c r="X112" s="525"/>
      <c r="Y112" s="525"/>
      <c r="Z112" s="525"/>
      <c r="AA112" s="525"/>
      <c r="AB112" s="528"/>
      <c r="AC112" s="554"/>
      <c r="AD112" s="554"/>
      <c r="AE112" s="554"/>
      <c r="AF112" s="554"/>
      <c r="AG112" s="554"/>
      <c r="AH112" s="554"/>
      <c r="AI112" s="554"/>
      <c r="AJ112" s="554"/>
      <c r="AK112" s="554"/>
      <c r="AL112" s="554"/>
      <c r="AM112" s="554"/>
      <c r="AN112" s="554"/>
    </row>
    <row r="113" spans="1:40" s="490" customFormat="1" ht="15" customHeight="1">
      <c r="A113" s="1279"/>
      <c r="B113" s="1279"/>
      <c r="C113" s="1279"/>
      <c r="D113" s="1279"/>
      <c r="E113" s="1279"/>
      <c r="F113" s="1022"/>
      <c r="G113" s="1019"/>
      <c r="H113" s="1019"/>
      <c r="I113" s="1006"/>
      <c r="J113" s="1004"/>
      <c r="K113" s="1010"/>
      <c r="L113" s="506"/>
      <c r="M113" s="519" t="s">
        <v>10</v>
      </c>
      <c r="N113" s="518"/>
      <c r="O113" s="513"/>
      <c r="P113" s="513"/>
      <c r="Q113" s="513"/>
      <c r="R113" s="513"/>
      <c r="S113" s="513"/>
      <c r="T113" s="513"/>
      <c r="U113" s="513"/>
      <c r="V113" s="513"/>
      <c r="W113" s="540"/>
      <c r="X113" s="532"/>
      <c r="Y113" s="531"/>
      <c r="Z113" s="518"/>
      <c r="AA113" s="532"/>
      <c r="AB113" s="528"/>
      <c r="AC113" s="554"/>
      <c r="AD113" s="554"/>
      <c r="AE113" s="554"/>
      <c r="AF113" s="554"/>
      <c r="AG113" s="554"/>
      <c r="AH113" s="554"/>
      <c r="AI113" s="554"/>
      <c r="AJ113" s="554"/>
      <c r="AK113" s="554"/>
      <c r="AL113" s="554"/>
      <c r="AM113" s="554"/>
      <c r="AN113" s="554"/>
    </row>
    <row r="114" spans="1:40" s="490" customFormat="1" ht="14.25" hidden="1">
      <c r="A114" s="1279"/>
      <c r="B114" s="1279"/>
      <c r="C114" s="1279"/>
      <c r="D114" s="1279"/>
      <c r="E114" s="1022"/>
      <c r="F114" s="1022"/>
      <c r="G114" s="1019"/>
      <c r="H114" s="1019"/>
      <c r="I114" s="1017"/>
      <c r="J114" s="1004"/>
      <c r="K114" s="1000"/>
      <c r="L114" s="506"/>
      <c r="M114" s="519"/>
      <c r="N114" s="519"/>
      <c r="O114" s="519"/>
      <c r="P114" s="519"/>
      <c r="Q114" s="519"/>
      <c r="R114" s="519"/>
      <c r="S114" s="519"/>
      <c r="T114" s="519"/>
      <c r="U114" s="519"/>
      <c r="V114" s="519"/>
      <c r="W114" s="519"/>
      <c r="X114" s="519"/>
      <c r="Y114" s="519"/>
      <c r="Z114" s="519"/>
      <c r="AA114" s="519"/>
      <c r="AB114" s="528"/>
      <c r="AC114" s="554"/>
      <c r="AD114" s="554"/>
      <c r="AE114" s="554"/>
      <c r="AF114" s="554"/>
      <c r="AG114" s="554"/>
      <c r="AH114" s="554"/>
      <c r="AI114" s="554"/>
      <c r="AJ114" s="554"/>
      <c r="AK114" s="554"/>
      <c r="AL114" s="554"/>
      <c r="AM114" s="554"/>
      <c r="AN114" s="554"/>
    </row>
    <row r="115" spans="1:40" s="490" customFormat="1" ht="15" customHeight="1">
      <c r="A115" s="1279"/>
      <c r="B115" s="1279"/>
      <c r="C115" s="1279"/>
      <c r="D115" s="1023"/>
      <c r="E115" s="1023"/>
      <c r="F115" s="1023"/>
      <c r="G115" s="1024"/>
      <c r="H115" s="1023"/>
      <c r="I115" s="1010"/>
      <c r="J115" s="1004"/>
      <c r="K115" s="1010"/>
      <c r="L115" s="506"/>
      <c r="M115" s="518" t="s">
        <v>16</v>
      </c>
      <c r="N115" s="517"/>
      <c r="O115" s="513"/>
      <c r="P115" s="513"/>
      <c r="Q115" s="513"/>
      <c r="R115" s="513"/>
      <c r="S115" s="513"/>
      <c r="T115" s="513"/>
      <c r="U115" s="513"/>
      <c r="V115" s="513"/>
      <c r="W115" s="540"/>
      <c r="X115" s="532"/>
      <c r="Y115" s="531"/>
      <c r="Z115" s="517"/>
      <c r="AA115" s="532"/>
      <c r="AB115" s="528"/>
      <c r="AC115" s="554"/>
      <c r="AD115" s="554"/>
      <c r="AE115" s="554"/>
      <c r="AF115" s="554"/>
      <c r="AG115" s="554"/>
      <c r="AH115" s="554"/>
      <c r="AI115" s="554"/>
      <c r="AJ115" s="554"/>
      <c r="AK115" s="554"/>
      <c r="AL115" s="554"/>
      <c r="AM115" s="554"/>
      <c r="AN115" s="554"/>
    </row>
    <row r="116" spans="1:40" s="490" customFormat="1" ht="15" customHeight="1">
      <c r="A116" s="1279"/>
      <c r="B116" s="1279"/>
      <c r="C116" s="1023"/>
      <c r="D116" s="1023"/>
      <c r="E116" s="1023"/>
      <c r="F116" s="1023"/>
      <c r="G116" s="1024"/>
      <c r="H116" s="1023"/>
      <c r="I116" s="1010"/>
      <c r="J116" s="1004"/>
      <c r="K116" s="1010"/>
      <c r="L116" s="506"/>
      <c r="M116" s="517" t="s">
        <v>17</v>
      </c>
      <c r="N116" s="517"/>
      <c r="O116" s="513"/>
      <c r="P116" s="513"/>
      <c r="Q116" s="513"/>
      <c r="R116" s="513"/>
      <c r="S116" s="513"/>
      <c r="T116" s="513"/>
      <c r="U116" s="513"/>
      <c r="V116" s="513"/>
      <c r="W116" s="540"/>
      <c r="X116" s="532"/>
      <c r="Y116" s="531"/>
      <c r="Z116" s="517"/>
      <c r="AA116" s="532"/>
      <c r="AB116" s="528"/>
      <c r="AC116" s="554"/>
      <c r="AD116" s="554"/>
      <c r="AE116" s="554"/>
      <c r="AF116" s="554"/>
      <c r="AG116" s="554"/>
      <c r="AH116" s="554"/>
      <c r="AI116" s="554"/>
      <c r="AJ116" s="554"/>
      <c r="AK116" s="554"/>
      <c r="AL116" s="554"/>
      <c r="AM116" s="554"/>
      <c r="AN116" s="554"/>
    </row>
    <row r="117" spans="1:40" s="490" customFormat="1" ht="15" customHeight="1">
      <c r="A117" s="1279"/>
      <c r="B117" s="1023"/>
      <c r="C117" s="1023"/>
      <c r="D117" s="1023"/>
      <c r="E117" s="1023"/>
      <c r="F117" s="1023"/>
      <c r="G117" s="1024"/>
      <c r="H117" s="1023"/>
      <c r="I117" s="1010"/>
      <c r="J117" s="1004"/>
      <c r="K117" s="1010"/>
      <c r="L117" s="506"/>
      <c r="M117" s="526" t="s">
        <v>18</v>
      </c>
      <c r="N117" s="517"/>
      <c r="O117" s="513"/>
      <c r="P117" s="513"/>
      <c r="Q117" s="513"/>
      <c r="R117" s="513"/>
      <c r="S117" s="513"/>
      <c r="T117" s="513"/>
      <c r="U117" s="513"/>
      <c r="V117" s="513"/>
      <c r="W117" s="540"/>
      <c r="X117" s="532"/>
      <c r="Y117" s="531"/>
      <c r="Z117" s="517"/>
      <c r="AA117" s="532"/>
      <c r="AB117" s="528"/>
      <c r="AC117" s="554"/>
      <c r="AD117" s="554"/>
      <c r="AE117" s="554"/>
      <c r="AF117" s="554"/>
      <c r="AG117" s="554"/>
      <c r="AH117" s="554"/>
      <c r="AI117" s="554"/>
      <c r="AJ117" s="554"/>
      <c r="AK117" s="554"/>
      <c r="AL117" s="554"/>
      <c r="AM117" s="554"/>
      <c r="AN117" s="554"/>
    </row>
    <row r="118" spans="1:40" s="490" customFormat="1" ht="15" customHeight="1">
      <c r="A118" s="1017"/>
      <c r="B118" s="1017"/>
      <c r="C118" s="1017"/>
      <c r="D118" s="1017"/>
      <c r="E118" s="1017"/>
      <c r="F118" s="1017"/>
      <c r="G118" s="1025"/>
      <c r="H118" s="1017"/>
      <c r="I118" s="1003"/>
      <c r="J118" s="1004"/>
      <c r="K118" s="1000"/>
      <c r="L118" s="506"/>
      <c r="M118" s="533" t="s">
        <v>307</v>
      </c>
      <c r="N118" s="517"/>
      <c r="O118" s="513"/>
      <c r="P118" s="513"/>
      <c r="Q118" s="513"/>
      <c r="R118" s="513"/>
      <c r="S118" s="513"/>
      <c r="T118" s="513"/>
      <c r="U118" s="513"/>
      <c r="V118" s="513"/>
      <c r="W118" s="540"/>
      <c r="X118" s="532"/>
      <c r="Y118" s="531"/>
      <c r="Z118" s="517"/>
      <c r="AA118" s="532"/>
      <c r="AB118" s="528"/>
      <c r="AC118" s="554"/>
      <c r="AD118" s="554"/>
      <c r="AE118" s="554"/>
      <c r="AF118" s="554"/>
      <c r="AG118" s="554"/>
      <c r="AH118" s="554"/>
      <c r="AI118" s="554"/>
      <c r="AJ118" s="554"/>
      <c r="AK118" s="554"/>
      <c r="AL118" s="554"/>
      <c r="AM118" s="554"/>
      <c r="AN118" s="554"/>
    </row>
    <row r="119" spans="1:40" s="649" customFormat="1" ht="102.75" customHeight="1">
      <c r="A119" s="874"/>
      <c r="B119" s="874"/>
      <c r="C119" s="874"/>
      <c r="D119" s="874"/>
      <c r="E119" s="874"/>
      <c r="F119" s="874"/>
      <c r="G119" s="878"/>
      <c r="H119" s="879">
        <v>1</v>
      </c>
      <c r="I119" s="877"/>
      <c r="J119" s="875"/>
      <c r="K119" s="876"/>
      <c r="L119" s="686" t="str">
        <f>mergeValue(A119) &amp;"."&amp; mergeValue(B119)&amp;"."&amp; mergeValue(C119)&amp;"."&amp; mergeValue(D119)&amp;"."&amp; mergeValue(F119)&amp;"."&amp; mergeValue(G119)&amp;"."&amp; mergeValue(H119)</f>
        <v>......1</v>
      </c>
      <c r="M119" s="1011"/>
      <c r="N119" s="676"/>
      <c r="O119" s="647"/>
      <c r="P119" s="647"/>
      <c r="Q119" s="665"/>
      <c r="R119" s="675"/>
      <c r="S119" s="1034"/>
      <c r="T119" s="675"/>
      <c r="U119" s="1034"/>
      <c r="V119" s="680" t="str">
        <f>W119 &amp; "-" &amp; Y119</f>
        <v>-</v>
      </c>
      <c r="W119" s="647"/>
      <c r="X119" s="617" t="s">
        <v>83</v>
      </c>
      <c r="Y119" s="1031"/>
      <c r="Z119" s="440" t="s">
        <v>83</v>
      </c>
      <c r="AA119" s="635"/>
      <c r="AB119" s="654"/>
      <c r="AC119" s="681" t="str">
        <f>strCheckDate(O119:AA119)</f>
        <v/>
      </c>
      <c r="AD119" s="681"/>
      <c r="AE119" s="681"/>
      <c r="AF119" s="684"/>
      <c r="AG119" s="681"/>
      <c r="AH119" s="681"/>
      <c r="AI119" s="681"/>
      <c r="AJ119" s="681"/>
      <c r="AK119" s="681"/>
      <c r="AL119" s="681"/>
      <c r="AM119" s="681"/>
      <c r="AN119" s="681"/>
    </row>
    <row r="122" spans="1:40" s="34" customFormat="1" ht="17.100000000000001" customHeight="1">
      <c r="G122" s="34" t="s">
        <v>12</v>
      </c>
      <c r="I122" s="34" t="s">
        <v>67</v>
      </c>
      <c r="U122" s="151"/>
    </row>
    <row r="123" spans="1:40" ht="17.100000000000001" customHeight="1">
      <c r="T123" s="116"/>
      <c r="U123" s="40"/>
    </row>
    <row r="124" spans="1:40" s="491" customFormat="1" ht="22.5">
      <c r="A124" s="1279">
        <v>1</v>
      </c>
      <c r="B124" s="886"/>
      <c r="C124" s="886"/>
      <c r="D124" s="886"/>
      <c r="E124" s="887"/>
      <c r="F124" s="888"/>
      <c r="G124" s="888"/>
      <c r="H124" s="888"/>
      <c r="I124" s="889"/>
      <c r="J124" s="884"/>
      <c r="K124" s="891"/>
      <c r="L124" s="560">
        <f>mergeValue(A124)</f>
        <v>1</v>
      </c>
      <c r="M124" s="608" t="s">
        <v>19</v>
      </c>
      <c r="N124" s="547"/>
      <c r="O124" s="1325"/>
      <c r="P124" s="1325"/>
      <c r="Q124" s="1325"/>
      <c r="R124" s="1325"/>
      <c r="S124" s="1325"/>
      <c r="T124" s="1325"/>
      <c r="U124" s="1325"/>
      <c r="V124" s="1325"/>
      <c r="W124" s="1123" t="s">
        <v>715</v>
      </c>
      <c r="X124" s="552"/>
      <c r="Y124" s="552"/>
      <c r="Z124" s="552"/>
      <c r="AA124" s="552"/>
      <c r="AB124" s="552"/>
      <c r="AC124" s="552"/>
      <c r="AD124" s="552"/>
      <c r="AE124" s="552"/>
      <c r="AF124" s="552"/>
      <c r="AG124" s="552"/>
      <c r="AH124" s="552"/>
    </row>
    <row r="125" spans="1:40" s="491" customFormat="1" ht="22.5">
      <c r="A125" s="1279"/>
      <c r="B125" s="1279">
        <v>1</v>
      </c>
      <c r="C125" s="886"/>
      <c r="D125" s="886"/>
      <c r="E125" s="888"/>
      <c r="F125" s="888"/>
      <c r="G125" s="888"/>
      <c r="H125" s="888"/>
      <c r="I125" s="883"/>
      <c r="J125" s="882"/>
      <c r="K125" s="885"/>
      <c r="L125" s="560" t="str">
        <f>mergeValue(A125) &amp;"."&amp; mergeValue(B125)</f>
        <v>1.1</v>
      </c>
      <c r="M125" s="514" t="s">
        <v>15</v>
      </c>
      <c r="N125" s="547"/>
      <c r="O125" s="1325"/>
      <c r="P125" s="1325"/>
      <c r="Q125" s="1325"/>
      <c r="R125" s="1325"/>
      <c r="S125" s="1325"/>
      <c r="T125" s="1325"/>
      <c r="U125" s="1325"/>
      <c r="V125" s="1325"/>
      <c r="W125" s="1123" t="s">
        <v>458</v>
      </c>
      <c r="X125" s="552"/>
      <c r="Y125" s="552"/>
      <c r="Z125" s="552"/>
      <c r="AA125" s="552"/>
      <c r="AB125" s="552"/>
      <c r="AC125" s="552"/>
      <c r="AD125" s="552"/>
      <c r="AE125" s="552"/>
      <c r="AF125" s="552"/>
      <c r="AG125" s="552"/>
      <c r="AH125" s="552"/>
    </row>
    <row r="126" spans="1:40" s="491" customFormat="1" ht="22.5">
      <c r="A126" s="1279"/>
      <c r="B126" s="1279"/>
      <c r="C126" s="1279">
        <v>1</v>
      </c>
      <c r="D126" s="886"/>
      <c r="E126" s="888"/>
      <c r="F126" s="888"/>
      <c r="G126" s="888"/>
      <c r="H126" s="888"/>
      <c r="I126" s="890"/>
      <c r="J126" s="882"/>
      <c r="K126" s="885"/>
      <c r="L126" s="560" t="str">
        <f>mergeValue(A126) &amp;"."&amp; mergeValue(B126)&amp;"."&amp; mergeValue(C126)</f>
        <v>1.1.1</v>
      </c>
      <c r="M126" s="515" t="s">
        <v>7</v>
      </c>
      <c r="N126" s="547"/>
      <c r="O126" s="1325"/>
      <c r="P126" s="1325"/>
      <c r="Q126" s="1325"/>
      <c r="R126" s="1325"/>
      <c r="S126" s="1325"/>
      <c r="T126" s="1325"/>
      <c r="U126" s="1325"/>
      <c r="V126" s="1325"/>
      <c r="W126" s="1123" t="s">
        <v>597</v>
      </c>
      <c r="X126" s="552"/>
      <c r="Y126" s="552"/>
      <c r="Z126" s="552"/>
      <c r="AA126" s="552"/>
      <c r="AB126" s="552"/>
      <c r="AC126" s="552"/>
      <c r="AD126" s="552"/>
      <c r="AE126" s="552"/>
      <c r="AF126" s="552"/>
      <c r="AG126" s="552"/>
      <c r="AH126" s="552"/>
    </row>
    <row r="127" spans="1:40" s="491" customFormat="1" ht="22.5">
      <c r="A127" s="1279"/>
      <c r="B127" s="1279"/>
      <c r="C127" s="1279"/>
      <c r="D127" s="1279">
        <v>1</v>
      </c>
      <c r="E127" s="888"/>
      <c r="F127" s="888"/>
      <c r="G127" s="888"/>
      <c r="H127" s="888"/>
      <c r="I127" s="890"/>
      <c r="J127" s="882"/>
      <c r="K127" s="885"/>
      <c r="L127" s="560" t="str">
        <f>mergeValue(A127) &amp;"."&amp; mergeValue(B127)&amp;"."&amp; mergeValue(C127)&amp;"."&amp; mergeValue(D127)</f>
        <v>1.1.1.1</v>
      </c>
      <c r="M127" s="516" t="s">
        <v>21</v>
      </c>
      <c r="N127" s="547"/>
      <c r="O127" s="1325"/>
      <c r="P127" s="1325"/>
      <c r="Q127" s="1325"/>
      <c r="R127" s="1325"/>
      <c r="S127" s="1325"/>
      <c r="T127" s="1325"/>
      <c r="U127" s="1325"/>
      <c r="V127" s="1325"/>
      <c r="W127" s="1123" t="s">
        <v>598</v>
      </c>
      <c r="X127" s="552"/>
      <c r="Y127" s="552"/>
      <c r="Z127" s="552"/>
      <c r="AA127" s="552"/>
      <c r="AB127" s="552"/>
      <c r="AC127" s="552"/>
      <c r="AD127" s="552"/>
      <c r="AE127" s="552"/>
      <c r="AF127" s="552"/>
      <c r="AG127" s="552"/>
      <c r="AH127" s="552"/>
    </row>
    <row r="128" spans="1:40" s="491" customFormat="1" ht="11.25" hidden="1" customHeight="1">
      <c r="A128" s="1279"/>
      <c r="B128" s="1279"/>
      <c r="C128" s="1279"/>
      <c r="D128" s="1279"/>
      <c r="E128" s="1279">
        <v>1</v>
      </c>
      <c r="F128" s="888"/>
      <c r="G128" s="888"/>
      <c r="H128" s="886">
        <v>1</v>
      </c>
      <c r="I128" s="1279">
        <v>1</v>
      </c>
      <c r="J128" s="888"/>
      <c r="K128" s="893"/>
      <c r="L128" s="560"/>
      <c r="M128" s="522"/>
      <c r="N128" s="548"/>
      <c r="O128" s="598"/>
      <c r="P128" s="598"/>
      <c r="Q128" s="598"/>
      <c r="R128" s="598"/>
      <c r="S128" s="598"/>
      <c r="T128" s="598"/>
      <c r="U128" s="598"/>
      <c r="V128" s="476"/>
      <c r="W128" s="1084"/>
      <c r="X128" s="552"/>
      <c r="Y128" s="552"/>
      <c r="Z128" s="552"/>
      <c r="AA128" s="552"/>
      <c r="AB128" s="552"/>
      <c r="AC128" s="552"/>
      <c r="AD128" s="552"/>
      <c r="AE128" s="552"/>
      <c r="AF128" s="552"/>
      <c r="AG128" s="552"/>
      <c r="AH128" s="552"/>
    </row>
    <row r="129" spans="1:34" s="491" customFormat="1" ht="33.75">
      <c r="A129" s="1279"/>
      <c r="B129" s="1279"/>
      <c r="C129" s="1279"/>
      <c r="D129" s="1279"/>
      <c r="E129" s="1279"/>
      <c r="F129" s="1279">
        <v>1</v>
      </c>
      <c r="G129" s="886"/>
      <c r="H129" s="886"/>
      <c r="I129" s="1279"/>
      <c r="J129" s="1279">
        <v>1</v>
      </c>
      <c r="K129" s="894"/>
      <c r="L129" s="560" t="str">
        <f>mergeValue(A129) &amp;"."&amp; mergeValue(B129)&amp;"."&amp; mergeValue(C129)&amp;"."&amp; mergeValue(D129)&amp;"."&amp;  mergeValue(F129)</f>
        <v>1.1.1.1.1</v>
      </c>
      <c r="M129" s="523" t="s">
        <v>9</v>
      </c>
      <c r="N129" s="548"/>
      <c r="O129" s="1317"/>
      <c r="P129" s="1317"/>
      <c r="Q129" s="1317"/>
      <c r="R129" s="1317"/>
      <c r="S129" s="1317"/>
      <c r="T129" s="1317"/>
      <c r="U129" s="1317"/>
      <c r="V129" s="1317"/>
      <c r="W129" s="1123" t="s">
        <v>717</v>
      </c>
      <c r="X129" s="552"/>
      <c r="Y129" s="556" t="str">
        <f>strCheckUnique(Z129:Z132)</f>
        <v/>
      </c>
      <c r="Z129" s="552"/>
      <c r="AA129" s="556"/>
      <c r="AB129" s="552"/>
      <c r="AC129" s="552"/>
      <c r="AD129" s="552"/>
      <c r="AE129" s="552"/>
      <c r="AF129" s="552"/>
      <c r="AG129" s="552"/>
      <c r="AH129" s="552"/>
    </row>
    <row r="130" spans="1:34" s="491" customFormat="1" ht="99" customHeight="1">
      <c r="A130" s="1279"/>
      <c r="B130" s="1279"/>
      <c r="C130" s="1279"/>
      <c r="D130" s="1279"/>
      <c r="E130" s="1279"/>
      <c r="F130" s="1279"/>
      <c r="G130" s="886">
        <v>1</v>
      </c>
      <c r="H130" s="886"/>
      <c r="I130" s="1279"/>
      <c r="J130" s="1279"/>
      <c r="K130" s="894">
        <v>1</v>
      </c>
      <c r="L130" s="560" t="str">
        <f>mergeValue(A130) &amp;"."&amp; mergeValue(B130)&amp;"."&amp; mergeValue(C130)&amp;"."&amp; mergeValue(D130)&amp;"."&amp; mergeValue(F130)&amp;"."&amp; mergeValue(G130)</f>
        <v>1.1.1.1.1.1</v>
      </c>
      <c r="M130" s="1009"/>
      <c r="N130" s="553"/>
      <c r="O130" s="647"/>
      <c r="P130" s="530"/>
      <c r="Q130" s="1033"/>
      <c r="R130" s="1318"/>
      <c r="S130" s="1287" t="s">
        <v>82</v>
      </c>
      <c r="T130" s="1318"/>
      <c r="U130" s="1287" t="s">
        <v>83</v>
      </c>
      <c r="V130" s="545"/>
      <c r="W130" s="1288" t="s">
        <v>730</v>
      </c>
      <c r="X130" s="552" t="str">
        <f>strCheckDate(O131:V131)</f>
        <v/>
      </c>
      <c r="Y130" s="556"/>
      <c r="Z130" s="556" t="str">
        <f>IF(M130="","",M130 )</f>
        <v/>
      </c>
      <c r="AA130" s="556"/>
      <c r="AB130" s="556"/>
      <c r="AC130" s="556"/>
      <c r="AD130" s="552"/>
      <c r="AE130" s="552"/>
      <c r="AF130" s="552"/>
      <c r="AG130" s="552"/>
      <c r="AH130" s="552"/>
    </row>
    <row r="131" spans="1:34" s="491" customFormat="1" ht="0.2" customHeight="1">
      <c r="A131" s="1279"/>
      <c r="B131" s="1279"/>
      <c r="C131" s="1279"/>
      <c r="D131" s="1279"/>
      <c r="E131" s="1279"/>
      <c r="F131" s="1279"/>
      <c r="G131" s="886"/>
      <c r="H131" s="886"/>
      <c r="I131" s="1279"/>
      <c r="J131" s="1279"/>
      <c r="K131" s="894"/>
      <c r="L131" s="567"/>
      <c r="M131" s="613"/>
      <c r="N131" s="553"/>
      <c r="O131" s="530"/>
      <c r="P131" s="530"/>
      <c r="Q131" s="551" t="str">
        <f>R130 &amp; "-" &amp; T130</f>
        <v>-</v>
      </c>
      <c r="R131" s="1286"/>
      <c r="S131" s="1287"/>
      <c r="T131" s="1286"/>
      <c r="U131" s="1287"/>
      <c r="V131" s="545"/>
      <c r="W131" s="1289"/>
      <c r="X131" s="552"/>
      <c r="Y131" s="552"/>
      <c r="Z131" s="552"/>
      <c r="AA131" s="552"/>
      <c r="AB131" s="552"/>
      <c r="AC131" s="552"/>
      <c r="AD131" s="552"/>
      <c r="AE131" s="552"/>
      <c r="AF131" s="552"/>
      <c r="AG131" s="552"/>
      <c r="AH131" s="552"/>
    </row>
    <row r="132" spans="1:34" s="490" customFormat="1" ht="15" customHeight="1">
      <c r="A132" s="1279"/>
      <c r="B132" s="1279"/>
      <c r="C132" s="1279"/>
      <c r="D132" s="1279"/>
      <c r="E132" s="1279"/>
      <c r="F132" s="1279"/>
      <c r="G132" s="888"/>
      <c r="H132" s="886"/>
      <c r="I132" s="1279"/>
      <c r="J132" s="1279"/>
      <c r="K132" s="893"/>
      <c r="L132" s="506"/>
      <c r="M132" s="524" t="s">
        <v>24</v>
      </c>
      <c r="N132" s="519"/>
      <c r="O132" s="513"/>
      <c r="P132" s="513"/>
      <c r="Q132" s="513"/>
      <c r="R132" s="540"/>
      <c r="S132" s="532"/>
      <c r="T132" s="531"/>
      <c r="U132" s="519"/>
      <c r="V132" s="528"/>
      <c r="W132" s="1290"/>
      <c r="X132" s="554"/>
      <c r="Y132" s="554"/>
      <c r="Z132" s="554"/>
      <c r="AA132" s="554"/>
      <c r="AB132" s="554"/>
      <c r="AC132" s="554"/>
      <c r="AD132" s="554"/>
      <c r="AE132" s="554"/>
      <c r="AF132" s="554"/>
      <c r="AG132" s="554"/>
      <c r="AH132" s="554"/>
    </row>
    <row r="133" spans="1:34" s="490" customFormat="1" ht="15" customHeight="1">
      <c r="A133" s="1279"/>
      <c r="B133" s="1279"/>
      <c r="C133" s="1279"/>
      <c r="D133" s="1279"/>
      <c r="E133" s="1279"/>
      <c r="F133" s="888"/>
      <c r="G133" s="888"/>
      <c r="H133" s="886"/>
      <c r="I133" s="1279"/>
      <c r="J133" s="888"/>
      <c r="K133" s="893"/>
      <c r="L133" s="506"/>
      <c r="M133" s="519" t="s">
        <v>10</v>
      </c>
      <c r="N133" s="518"/>
      <c r="O133" s="513"/>
      <c r="P133" s="513"/>
      <c r="Q133" s="513"/>
      <c r="R133" s="540"/>
      <c r="S133" s="532"/>
      <c r="T133" s="531"/>
      <c r="U133" s="518"/>
      <c r="V133" s="532"/>
      <c r="W133" s="528"/>
      <c r="X133" s="554"/>
      <c r="Y133" s="554"/>
      <c r="Z133" s="554"/>
      <c r="AA133" s="554"/>
      <c r="AB133" s="554"/>
      <c r="AC133" s="554"/>
      <c r="AD133" s="554"/>
      <c r="AE133" s="554"/>
      <c r="AF133" s="554"/>
      <c r="AG133" s="554"/>
      <c r="AH133" s="554"/>
    </row>
    <row r="134" spans="1:34" s="490" customFormat="1" ht="0.2" customHeight="1">
      <c r="A134" s="1279"/>
      <c r="B134" s="1279"/>
      <c r="C134" s="1279"/>
      <c r="D134" s="1279"/>
      <c r="E134" s="892"/>
      <c r="F134" s="888"/>
      <c r="G134" s="888"/>
      <c r="H134" s="888"/>
      <c r="I134" s="884"/>
      <c r="J134" s="881"/>
      <c r="K134" s="891"/>
      <c r="L134" s="506"/>
      <c r="M134" s="519"/>
      <c r="N134" s="517"/>
      <c r="O134" s="513"/>
      <c r="P134" s="513"/>
      <c r="Q134" s="513"/>
      <c r="R134" s="540"/>
      <c r="S134" s="532"/>
      <c r="T134" s="531"/>
      <c r="U134" s="517"/>
      <c r="V134" s="532"/>
      <c r="W134" s="528"/>
      <c r="X134" s="554"/>
      <c r="Y134" s="554"/>
      <c r="Z134" s="554"/>
      <c r="AA134" s="554"/>
      <c r="AB134" s="554"/>
      <c r="AC134" s="554"/>
      <c r="AD134" s="554"/>
      <c r="AE134" s="554"/>
      <c r="AF134" s="554"/>
      <c r="AG134" s="554"/>
      <c r="AH134" s="554"/>
    </row>
    <row r="135" spans="1:34" s="490" customFormat="1" ht="15" customHeight="1">
      <c r="A135" s="1279"/>
      <c r="B135" s="1279"/>
      <c r="C135" s="1279"/>
      <c r="D135" s="892"/>
      <c r="E135" s="892"/>
      <c r="F135" s="888"/>
      <c r="G135" s="888"/>
      <c r="H135" s="888"/>
      <c r="I135" s="884"/>
      <c r="J135" s="881"/>
      <c r="K135" s="891"/>
      <c r="L135" s="506"/>
      <c r="M135" s="518" t="s">
        <v>16</v>
      </c>
      <c r="N135" s="517"/>
      <c r="O135" s="513"/>
      <c r="P135" s="513"/>
      <c r="Q135" s="513"/>
      <c r="R135" s="540"/>
      <c r="S135" s="532"/>
      <c r="T135" s="531"/>
      <c r="U135" s="517"/>
      <c r="V135" s="532"/>
      <c r="W135" s="528"/>
      <c r="X135" s="554"/>
      <c r="Y135" s="554"/>
      <c r="Z135" s="554"/>
      <c r="AA135" s="554"/>
      <c r="AB135" s="554"/>
      <c r="AC135" s="554"/>
      <c r="AD135" s="554"/>
      <c r="AE135" s="554"/>
      <c r="AF135" s="554"/>
      <c r="AG135" s="554"/>
      <c r="AH135" s="554"/>
    </row>
    <row r="136" spans="1:34" s="490" customFormat="1" ht="15" customHeight="1">
      <c r="A136" s="1279"/>
      <c r="B136" s="1279"/>
      <c r="C136" s="892"/>
      <c r="D136" s="892"/>
      <c r="E136" s="892"/>
      <c r="F136" s="892"/>
      <c r="G136" s="897"/>
      <c r="H136" s="884"/>
      <c r="I136" s="895"/>
      <c r="J136" s="881"/>
      <c r="K136" s="896"/>
      <c r="L136" s="506"/>
      <c r="M136" s="517" t="s">
        <v>17</v>
      </c>
      <c r="N136" s="517"/>
      <c r="O136" s="513"/>
      <c r="P136" s="513"/>
      <c r="Q136" s="513"/>
      <c r="R136" s="540"/>
      <c r="S136" s="532"/>
      <c r="T136" s="531"/>
      <c r="U136" s="517"/>
      <c r="V136" s="532"/>
      <c r="W136" s="528"/>
      <c r="X136" s="554"/>
      <c r="Y136" s="554"/>
      <c r="Z136" s="554"/>
      <c r="AA136" s="554"/>
      <c r="AB136" s="554"/>
      <c r="AC136" s="554"/>
      <c r="AD136" s="554"/>
      <c r="AE136" s="554"/>
      <c r="AF136" s="554"/>
      <c r="AG136" s="554"/>
      <c r="AH136" s="554"/>
    </row>
    <row r="137" spans="1:34" s="490" customFormat="1" ht="15" customHeight="1">
      <c r="A137" s="1279"/>
      <c r="B137" s="892"/>
      <c r="C137" s="892"/>
      <c r="D137" s="892"/>
      <c r="E137" s="892"/>
      <c r="F137" s="892"/>
      <c r="G137" s="897"/>
      <c r="H137" s="884"/>
      <c r="I137" s="884"/>
      <c r="J137" s="881"/>
      <c r="K137" s="891"/>
      <c r="L137" s="506"/>
      <c r="M137" s="526" t="s">
        <v>18</v>
      </c>
      <c r="N137" s="517"/>
      <c r="O137" s="513"/>
      <c r="P137" s="513"/>
      <c r="Q137" s="513"/>
      <c r="R137" s="540"/>
      <c r="S137" s="532"/>
      <c r="T137" s="531"/>
      <c r="U137" s="517"/>
      <c r="V137" s="532"/>
      <c r="W137" s="528"/>
      <c r="X137" s="554"/>
      <c r="Y137" s="554"/>
      <c r="Z137" s="554"/>
      <c r="AA137" s="554"/>
      <c r="AB137" s="554"/>
      <c r="AC137" s="554"/>
      <c r="AD137" s="554"/>
      <c r="AE137" s="554"/>
      <c r="AF137" s="554"/>
      <c r="AG137" s="554"/>
      <c r="AH137" s="554"/>
    </row>
    <row r="138" spans="1:34" s="490" customFormat="1" ht="15" customHeight="1">
      <c r="A138" s="880"/>
      <c r="B138" s="880"/>
      <c r="C138" s="880"/>
      <c r="D138" s="880"/>
      <c r="E138" s="880"/>
      <c r="F138" s="880"/>
      <c r="G138" s="880"/>
      <c r="H138" s="880"/>
      <c r="I138" s="880"/>
      <c r="J138" s="880"/>
      <c r="K138" s="880"/>
      <c r="L138" s="461"/>
      <c r="M138" s="533" t="s">
        <v>307</v>
      </c>
      <c r="N138" s="517"/>
      <c r="O138" s="513"/>
      <c r="P138" s="513"/>
      <c r="Q138" s="513"/>
      <c r="R138" s="540"/>
      <c r="S138" s="532"/>
      <c r="T138" s="531"/>
      <c r="U138" s="517"/>
      <c r="V138" s="532"/>
      <c r="W138" s="528"/>
      <c r="X138" s="554"/>
      <c r="Y138" s="554"/>
      <c r="Z138" s="554"/>
      <c r="AA138" s="554"/>
      <c r="AB138" s="554"/>
      <c r="AC138" s="554"/>
      <c r="AD138" s="554"/>
      <c r="AE138" s="554"/>
      <c r="AF138" s="554"/>
      <c r="AG138" s="554"/>
      <c r="AH138" s="554"/>
    </row>
    <row r="139" spans="1:34" ht="17.100000000000001" customHeight="1">
      <c r="X139" s="196"/>
      <c r="Y139" s="196"/>
      <c r="Z139" s="196"/>
      <c r="AA139" s="196"/>
      <c r="AB139" s="196"/>
      <c r="AC139" s="196"/>
      <c r="AD139" s="196"/>
      <c r="AE139" s="196"/>
      <c r="AF139" s="196"/>
      <c r="AG139" s="196"/>
      <c r="AH139" s="196"/>
    </row>
    <row r="140" spans="1:34" s="34" customFormat="1" ht="17.100000000000001" customHeight="1">
      <c r="G140" s="34" t="s">
        <v>12</v>
      </c>
      <c r="I140" s="34" t="s">
        <v>181</v>
      </c>
      <c r="V140" s="151"/>
      <c r="X140" s="209"/>
      <c r="Y140" s="209"/>
      <c r="Z140" s="209"/>
      <c r="AA140" s="209"/>
      <c r="AB140" s="209"/>
      <c r="AC140" s="209"/>
      <c r="AD140" s="209"/>
      <c r="AE140" s="209"/>
      <c r="AF140" s="209"/>
      <c r="AG140" s="209"/>
      <c r="AH140" s="209"/>
    </row>
    <row r="141" spans="1:34" ht="17.100000000000001" customHeight="1">
      <c r="T141" s="116"/>
      <c r="U141" s="40"/>
      <c r="X141" s="196"/>
      <c r="Y141" s="196"/>
      <c r="Z141" s="196"/>
      <c r="AA141" s="196"/>
      <c r="AB141" s="196"/>
      <c r="AC141" s="196"/>
      <c r="AD141" s="196"/>
      <c r="AE141" s="196"/>
      <c r="AF141" s="196"/>
      <c r="AG141" s="196"/>
      <c r="AH141" s="196"/>
    </row>
    <row r="142" spans="1:34" s="491" customFormat="1" ht="22.5">
      <c r="A142" s="1279">
        <v>1</v>
      </c>
      <c r="B142" s="904"/>
      <c r="C142" s="904"/>
      <c r="D142" s="904"/>
      <c r="E142" s="905"/>
      <c r="F142" s="906"/>
      <c r="G142" s="906"/>
      <c r="H142" s="906"/>
      <c r="I142" s="907"/>
      <c r="J142" s="902"/>
      <c r="K142" s="909"/>
      <c r="L142" s="560">
        <f>mergeValue(A142)</f>
        <v>1</v>
      </c>
      <c r="M142" s="608" t="s">
        <v>19</v>
      </c>
      <c r="N142" s="547"/>
      <c r="O142" s="1325"/>
      <c r="P142" s="1325"/>
      <c r="Q142" s="1325"/>
      <c r="R142" s="1325"/>
      <c r="S142" s="1325"/>
      <c r="T142" s="1325"/>
      <c r="U142" s="1325"/>
      <c r="V142" s="1325"/>
      <c r="W142" s="1123" t="s">
        <v>715</v>
      </c>
      <c r="X142" s="552"/>
      <c r="Y142" s="552"/>
      <c r="Z142" s="552"/>
      <c r="AA142" s="552"/>
      <c r="AB142" s="552"/>
      <c r="AC142" s="552"/>
      <c r="AD142" s="552"/>
      <c r="AE142" s="552"/>
      <c r="AF142" s="552"/>
      <c r="AG142" s="552"/>
      <c r="AH142" s="552"/>
    </row>
    <row r="143" spans="1:34" s="491" customFormat="1" ht="22.5">
      <c r="A143" s="1279"/>
      <c r="B143" s="1279">
        <v>1</v>
      </c>
      <c r="C143" s="904"/>
      <c r="D143" s="904"/>
      <c r="E143" s="906"/>
      <c r="F143" s="906"/>
      <c r="G143" s="906"/>
      <c r="H143" s="906"/>
      <c r="I143" s="901"/>
      <c r="J143" s="900"/>
      <c r="K143" s="903"/>
      <c r="L143" s="560" t="str">
        <f>mergeValue(A143) &amp;"."&amp; mergeValue(B143)</f>
        <v>1.1</v>
      </c>
      <c r="M143" s="514" t="s">
        <v>15</v>
      </c>
      <c r="N143" s="547"/>
      <c r="O143" s="1325"/>
      <c r="P143" s="1325"/>
      <c r="Q143" s="1325"/>
      <c r="R143" s="1325"/>
      <c r="S143" s="1325"/>
      <c r="T143" s="1325"/>
      <c r="U143" s="1325"/>
      <c r="V143" s="1325"/>
      <c r="W143" s="1123" t="s">
        <v>458</v>
      </c>
      <c r="X143" s="552"/>
      <c r="Y143" s="552"/>
      <c r="Z143" s="552"/>
      <c r="AA143" s="552"/>
      <c r="AB143" s="552"/>
      <c r="AC143" s="552"/>
      <c r="AD143" s="552"/>
      <c r="AE143" s="552"/>
      <c r="AF143" s="552"/>
      <c r="AG143" s="552"/>
      <c r="AH143" s="552"/>
    </row>
    <row r="144" spans="1:34" s="491" customFormat="1" ht="22.5">
      <c r="A144" s="1279"/>
      <c r="B144" s="1279"/>
      <c r="C144" s="1279">
        <v>1</v>
      </c>
      <c r="D144" s="904"/>
      <c r="E144" s="906"/>
      <c r="F144" s="906"/>
      <c r="G144" s="906"/>
      <c r="H144" s="906"/>
      <c r="I144" s="908"/>
      <c r="J144" s="900"/>
      <c r="K144" s="903"/>
      <c r="L144" s="560" t="str">
        <f>mergeValue(A144) &amp;"."&amp; mergeValue(B144)&amp;"."&amp; mergeValue(C144)</f>
        <v>1.1.1</v>
      </c>
      <c r="M144" s="515" t="s">
        <v>7</v>
      </c>
      <c r="N144" s="547"/>
      <c r="O144" s="1325"/>
      <c r="P144" s="1325"/>
      <c r="Q144" s="1325"/>
      <c r="R144" s="1325"/>
      <c r="S144" s="1325"/>
      <c r="T144" s="1325"/>
      <c r="U144" s="1325"/>
      <c r="V144" s="1325"/>
      <c r="W144" s="1123" t="s">
        <v>597</v>
      </c>
      <c r="X144" s="552"/>
      <c r="Y144" s="552"/>
      <c r="Z144" s="552"/>
      <c r="AA144" s="552"/>
      <c r="AB144" s="552"/>
      <c r="AC144" s="552"/>
      <c r="AD144" s="552"/>
      <c r="AE144" s="552"/>
      <c r="AF144" s="552"/>
      <c r="AG144" s="552"/>
      <c r="AH144" s="552"/>
    </row>
    <row r="145" spans="1:35" s="491" customFormat="1" ht="22.5">
      <c r="A145" s="1279"/>
      <c r="B145" s="1279"/>
      <c r="C145" s="1279"/>
      <c r="D145" s="1279">
        <v>1</v>
      </c>
      <c r="E145" s="906"/>
      <c r="F145" s="906"/>
      <c r="G145" s="906"/>
      <c r="H145" s="906"/>
      <c r="I145" s="908"/>
      <c r="J145" s="900"/>
      <c r="K145" s="903"/>
      <c r="L145" s="560" t="str">
        <f>mergeValue(A145) &amp;"."&amp; mergeValue(B145)&amp;"."&amp; mergeValue(C145)&amp;"."&amp; mergeValue(D145)</f>
        <v>1.1.1.1</v>
      </c>
      <c r="M145" s="516" t="s">
        <v>21</v>
      </c>
      <c r="N145" s="547"/>
      <c r="O145" s="1325"/>
      <c r="P145" s="1325"/>
      <c r="Q145" s="1325"/>
      <c r="R145" s="1325"/>
      <c r="S145" s="1325"/>
      <c r="T145" s="1325"/>
      <c r="U145" s="1325"/>
      <c r="V145" s="1325"/>
      <c r="W145" s="1123" t="s">
        <v>598</v>
      </c>
      <c r="X145" s="552"/>
      <c r="Y145" s="552"/>
      <c r="Z145" s="552"/>
      <c r="AA145" s="552"/>
      <c r="AB145" s="552"/>
      <c r="AC145" s="552"/>
      <c r="AD145" s="552"/>
      <c r="AE145" s="552"/>
      <c r="AF145" s="552"/>
      <c r="AG145" s="552"/>
      <c r="AH145" s="552"/>
    </row>
    <row r="146" spans="1:35" s="491" customFormat="1" ht="11.25" hidden="1" customHeight="1">
      <c r="A146" s="1279"/>
      <c r="B146" s="1279"/>
      <c r="C146" s="1279"/>
      <c r="D146" s="1279"/>
      <c r="E146" s="1279">
        <v>1</v>
      </c>
      <c r="F146" s="906"/>
      <c r="G146" s="906"/>
      <c r="H146" s="904">
        <v>1</v>
      </c>
      <c r="I146" s="1279">
        <v>1</v>
      </c>
      <c r="J146" s="906"/>
      <c r="K146" s="911"/>
      <c r="L146" s="560"/>
      <c r="M146" s="522"/>
      <c r="N146" s="548"/>
      <c r="O146" s="598"/>
      <c r="P146" s="598"/>
      <c r="Q146" s="598"/>
      <c r="R146" s="598"/>
      <c r="S146" s="598"/>
      <c r="T146" s="598"/>
      <c r="U146" s="598"/>
      <c r="V146" s="476"/>
      <c r="W146" s="1084"/>
      <c r="X146" s="552"/>
      <c r="Y146" s="552"/>
      <c r="Z146" s="552"/>
      <c r="AA146" s="552"/>
      <c r="AB146" s="552"/>
      <c r="AC146" s="552"/>
      <c r="AD146" s="552"/>
      <c r="AE146" s="552"/>
      <c r="AF146" s="552"/>
      <c r="AG146" s="552"/>
      <c r="AH146" s="552"/>
    </row>
    <row r="147" spans="1:35" s="491" customFormat="1" ht="33.75">
      <c r="A147" s="1279"/>
      <c r="B147" s="1279"/>
      <c r="C147" s="1279"/>
      <c r="D147" s="1279"/>
      <c r="E147" s="1279"/>
      <c r="F147" s="1279">
        <v>1</v>
      </c>
      <c r="G147" s="904"/>
      <c r="H147" s="904"/>
      <c r="I147" s="1279"/>
      <c r="J147" s="1279">
        <v>1</v>
      </c>
      <c r="K147" s="912"/>
      <c r="L147" s="560" t="str">
        <f>mergeValue(A147) &amp;"."&amp; mergeValue(B147)&amp;"."&amp; mergeValue(C147)&amp;"."&amp; mergeValue(D147)&amp;"."&amp;  mergeValue(F147)</f>
        <v>1.1.1.1.1</v>
      </c>
      <c r="M147" s="523" t="s">
        <v>9</v>
      </c>
      <c r="N147" s="548"/>
      <c r="O147" s="1317"/>
      <c r="P147" s="1317"/>
      <c r="Q147" s="1317"/>
      <c r="R147" s="1317"/>
      <c r="S147" s="1317"/>
      <c r="T147" s="1317"/>
      <c r="U147" s="1317"/>
      <c r="V147" s="1317"/>
      <c r="W147" s="1123" t="s">
        <v>717</v>
      </c>
      <c r="X147" s="552"/>
      <c r="Y147" s="556" t="str">
        <f>strCheckUnique(Z147:Z150)</f>
        <v/>
      </c>
      <c r="Z147" s="552"/>
      <c r="AA147" s="556"/>
      <c r="AB147" s="552"/>
      <c r="AC147" s="552"/>
      <c r="AD147" s="552"/>
      <c r="AE147" s="552"/>
      <c r="AF147" s="552"/>
      <c r="AG147" s="552"/>
      <c r="AH147" s="552"/>
    </row>
    <row r="148" spans="1:35" s="491" customFormat="1" ht="99" customHeight="1">
      <c r="A148" s="1279"/>
      <c r="B148" s="1279"/>
      <c r="C148" s="1279"/>
      <c r="D148" s="1279"/>
      <c r="E148" s="1279"/>
      <c r="F148" s="1279"/>
      <c r="G148" s="904">
        <v>1</v>
      </c>
      <c r="H148" s="904"/>
      <c r="I148" s="1279"/>
      <c r="J148" s="1279"/>
      <c r="K148" s="912">
        <v>1</v>
      </c>
      <c r="L148" s="560" t="str">
        <f>mergeValue(A148) &amp;"."&amp; mergeValue(B148)&amp;"."&amp; mergeValue(C148)&amp;"."&amp; mergeValue(D148)&amp;"."&amp; mergeValue(F148)&amp;"."&amp; mergeValue(G148)</f>
        <v>1.1.1.1.1.1</v>
      </c>
      <c r="M148" s="1009"/>
      <c r="N148" s="553"/>
      <c r="O148" s="530"/>
      <c r="P148" s="530"/>
      <c r="Q148" s="1033"/>
      <c r="R148" s="1318"/>
      <c r="S148" s="1287" t="s">
        <v>82</v>
      </c>
      <c r="T148" s="1318"/>
      <c r="U148" s="1287" t="s">
        <v>83</v>
      </c>
      <c r="V148" s="545"/>
      <c r="W148" s="1288" t="s">
        <v>730</v>
      </c>
      <c r="X148" s="552" t="str">
        <f>strCheckDate(O149:V149)</f>
        <v/>
      </c>
      <c r="Y148" s="556"/>
      <c r="Z148" s="556" t="str">
        <f>IF(M148="","",M148 )</f>
        <v/>
      </c>
      <c r="AA148" s="556"/>
      <c r="AB148" s="556"/>
      <c r="AC148" s="556"/>
      <c r="AD148" s="552"/>
      <c r="AE148" s="552"/>
      <c r="AF148" s="552"/>
      <c r="AG148" s="552"/>
      <c r="AH148" s="552"/>
    </row>
    <row r="149" spans="1:35" s="491" customFormat="1" ht="0.2" customHeight="1">
      <c r="A149" s="1279"/>
      <c r="B149" s="1279"/>
      <c r="C149" s="1279"/>
      <c r="D149" s="1279"/>
      <c r="E149" s="1279"/>
      <c r="F149" s="1279"/>
      <c r="G149" s="904"/>
      <c r="H149" s="904"/>
      <c r="I149" s="1279"/>
      <c r="J149" s="1279"/>
      <c r="K149" s="912"/>
      <c r="L149" s="567"/>
      <c r="M149" s="613"/>
      <c r="N149" s="553"/>
      <c r="O149" s="530"/>
      <c r="P149" s="530"/>
      <c r="Q149" s="551" t="str">
        <f>R148 &amp; "-" &amp; T148</f>
        <v>-</v>
      </c>
      <c r="R149" s="1286"/>
      <c r="S149" s="1287"/>
      <c r="T149" s="1286"/>
      <c r="U149" s="1287"/>
      <c r="V149" s="545"/>
      <c r="W149" s="1289"/>
      <c r="X149" s="552"/>
      <c r="Y149" s="552"/>
      <c r="Z149" s="552"/>
      <c r="AA149" s="552"/>
      <c r="AB149" s="552"/>
      <c r="AC149" s="552"/>
      <c r="AD149" s="552"/>
      <c r="AE149" s="552"/>
      <c r="AF149" s="552"/>
      <c r="AG149" s="552"/>
      <c r="AH149" s="552"/>
    </row>
    <row r="150" spans="1:35" s="490" customFormat="1" ht="15" customHeight="1">
      <c r="A150" s="1279"/>
      <c r="B150" s="1279"/>
      <c r="C150" s="1279"/>
      <c r="D150" s="1279"/>
      <c r="E150" s="1279"/>
      <c r="F150" s="1279"/>
      <c r="G150" s="906"/>
      <c r="H150" s="904"/>
      <c r="I150" s="1279"/>
      <c r="J150" s="1279"/>
      <c r="K150" s="911"/>
      <c r="L150" s="506"/>
      <c r="M150" s="524" t="s">
        <v>24</v>
      </c>
      <c r="N150" s="519"/>
      <c r="O150" s="513"/>
      <c r="P150" s="513"/>
      <c r="Q150" s="513"/>
      <c r="R150" s="540"/>
      <c r="S150" s="532"/>
      <c r="T150" s="531"/>
      <c r="U150" s="519"/>
      <c r="V150" s="528"/>
      <c r="W150" s="1290"/>
      <c r="X150" s="554"/>
      <c r="Y150" s="554"/>
      <c r="Z150" s="554"/>
      <c r="AA150" s="554"/>
      <c r="AB150" s="554"/>
      <c r="AC150" s="554"/>
      <c r="AD150" s="554"/>
      <c r="AE150" s="554"/>
      <c r="AF150" s="554"/>
      <c r="AG150" s="554"/>
      <c r="AH150" s="554"/>
    </row>
    <row r="151" spans="1:35" s="490" customFormat="1" ht="15" customHeight="1">
      <c r="A151" s="1279"/>
      <c r="B151" s="1279"/>
      <c r="C151" s="1279"/>
      <c r="D151" s="1279"/>
      <c r="E151" s="1279"/>
      <c r="F151" s="906"/>
      <c r="G151" s="906"/>
      <c r="H151" s="904"/>
      <c r="I151" s="1279"/>
      <c r="J151" s="906"/>
      <c r="K151" s="911"/>
      <c r="L151" s="506"/>
      <c r="M151" s="519" t="s">
        <v>10</v>
      </c>
      <c r="N151" s="518"/>
      <c r="O151" s="513"/>
      <c r="P151" s="513"/>
      <c r="Q151" s="513"/>
      <c r="R151" s="540"/>
      <c r="S151" s="532"/>
      <c r="T151" s="531"/>
      <c r="U151" s="518"/>
      <c r="V151" s="532"/>
      <c r="W151" s="528"/>
      <c r="X151" s="554"/>
      <c r="Y151" s="554"/>
      <c r="Z151" s="554"/>
      <c r="AA151" s="554"/>
      <c r="AB151" s="554"/>
      <c r="AC151" s="554"/>
      <c r="AD151" s="554"/>
      <c r="AE151" s="554"/>
      <c r="AF151" s="554"/>
      <c r="AG151" s="554"/>
      <c r="AH151" s="554"/>
    </row>
    <row r="152" spans="1:35" s="490" customFormat="1" ht="15" hidden="1" customHeight="1">
      <c r="A152" s="1279"/>
      <c r="B152" s="1279"/>
      <c r="C152" s="1279"/>
      <c r="D152" s="1279"/>
      <c r="E152" s="910"/>
      <c r="F152" s="906"/>
      <c r="G152" s="906"/>
      <c r="H152" s="906"/>
      <c r="I152" s="902"/>
      <c r="J152" s="899"/>
      <c r="K152" s="909"/>
      <c r="L152" s="506"/>
      <c r="M152" s="519"/>
      <c r="N152" s="519"/>
      <c r="O152" s="519"/>
      <c r="P152" s="519"/>
      <c r="Q152" s="519"/>
      <c r="R152" s="519"/>
      <c r="S152" s="519"/>
      <c r="T152" s="519"/>
      <c r="U152" s="519"/>
      <c r="V152" s="532"/>
      <c r="W152" s="528"/>
      <c r="X152" s="554"/>
      <c r="Y152" s="554"/>
      <c r="Z152" s="554"/>
      <c r="AA152" s="554"/>
      <c r="AB152" s="554"/>
      <c r="AC152" s="554"/>
      <c r="AD152" s="554"/>
      <c r="AE152" s="554"/>
      <c r="AF152" s="554"/>
      <c r="AG152" s="554"/>
      <c r="AH152" s="554"/>
      <c r="AI152" s="554"/>
    </row>
    <row r="153" spans="1:35" s="490" customFormat="1" ht="15" customHeight="1">
      <c r="A153" s="1279"/>
      <c r="B153" s="1279"/>
      <c r="C153" s="1279"/>
      <c r="D153" s="910"/>
      <c r="E153" s="910"/>
      <c r="F153" s="906"/>
      <c r="G153" s="906"/>
      <c r="H153" s="906"/>
      <c r="I153" s="902"/>
      <c r="J153" s="899"/>
      <c r="K153" s="909"/>
      <c r="L153" s="506"/>
      <c r="M153" s="518" t="s">
        <v>16</v>
      </c>
      <c r="N153" s="517"/>
      <c r="O153" s="513"/>
      <c r="P153" s="513"/>
      <c r="Q153" s="513"/>
      <c r="R153" s="540"/>
      <c r="S153" s="532"/>
      <c r="T153" s="531"/>
      <c r="U153" s="517"/>
      <c r="V153" s="532"/>
      <c r="W153" s="528"/>
      <c r="X153" s="554"/>
      <c r="Y153" s="554"/>
      <c r="Z153" s="554"/>
      <c r="AA153" s="554"/>
      <c r="AB153" s="554"/>
      <c r="AC153" s="554"/>
      <c r="AD153" s="554"/>
      <c r="AE153" s="554"/>
      <c r="AF153" s="554"/>
      <c r="AG153" s="554"/>
      <c r="AH153" s="554"/>
    </row>
    <row r="154" spans="1:35" s="490" customFormat="1" ht="15" customHeight="1">
      <c r="A154" s="1279"/>
      <c r="B154" s="1279"/>
      <c r="C154" s="910"/>
      <c r="D154" s="910"/>
      <c r="E154" s="910"/>
      <c r="F154" s="910"/>
      <c r="G154" s="915"/>
      <c r="H154" s="902"/>
      <c r="I154" s="913"/>
      <c r="J154" s="899"/>
      <c r="K154" s="914"/>
      <c r="L154" s="506"/>
      <c r="M154" s="517" t="s">
        <v>17</v>
      </c>
      <c r="N154" s="517"/>
      <c r="O154" s="513"/>
      <c r="P154" s="513"/>
      <c r="Q154" s="513"/>
      <c r="R154" s="540"/>
      <c r="S154" s="532"/>
      <c r="T154" s="531"/>
      <c r="U154" s="517"/>
      <c r="V154" s="532"/>
      <c r="W154" s="528"/>
      <c r="X154" s="554"/>
      <c r="Y154" s="554"/>
      <c r="Z154" s="554"/>
      <c r="AA154" s="554"/>
      <c r="AB154" s="554"/>
      <c r="AC154" s="554"/>
      <c r="AD154" s="554"/>
      <c r="AE154" s="554"/>
      <c r="AF154" s="554"/>
      <c r="AG154" s="554"/>
      <c r="AH154" s="554"/>
    </row>
    <row r="155" spans="1:35" s="490" customFormat="1" ht="15" customHeight="1">
      <c r="A155" s="1279"/>
      <c r="B155" s="910"/>
      <c r="C155" s="910"/>
      <c r="D155" s="910"/>
      <c r="E155" s="910"/>
      <c r="F155" s="910"/>
      <c r="G155" s="915"/>
      <c r="H155" s="902"/>
      <c r="I155" s="902"/>
      <c r="J155" s="899"/>
      <c r="K155" s="909"/>
      <c r="L155" s="506"/>
      <c r="M155" s="526" t="s">
        <v>18</v>
      </c>
      <c r="N155" s="517"/>
      <c r="O155" s="513"/>
      <c r="P155" s="513"/>
      <c r="Q155" s="513"/>
      <c r="R155" s="540"/>
      <c r="S155" s="532"/>
      <c r="T155" s="531"/>
      <c r="U155" s="517"/>
      <c r="V155" s="532"/>
      <c r="W155" s="528"/>
      <c r="X155" s="554"/>
      <c r="Y155" s="554"/>
      <c r="Z155" s="554"/>
      <c r="AA155" s="554"/>
      <c r="AB155" s="554"/>
      <c r="AC155" s="554"/>
      <c r="AD155" s="554"/>
      <c r="AE155" s="554"/>
      <c r="AF155" s="554"/>
      <c r="AG155" s="554"/>
      <c r="AH155" s="554"/>
    </row>
    <row r="156" spans="1:35" s="490" customFormat="1" ht="15" customHeight="1">
      <c r="A156" s="898"/>
      <c r="B156" s="898"/>
      <c r="C156" s="898"/>
      <c r="D156" s="898"/>
      <c r="E156" s="898"/>
      <c r="F156" s="898"/>
      <c r="G156" s="898"/>
      <c r="H156" s="898"/>
      <c r="I156" s="898"/>
      <c r="J156" s="898"/>
      <c r="K156" s="898"/>
      <c r="L156" s="506"/>
      <c r="M156" s="533" t="s">
        <v>307</v>
      </c>
      <c r="N156" s="517"/>
      <c r="O156" s="513"/>
      <c r="P156" s="513"/>
      <c r="Q156" s="513"/>
      <c r="R156" s="540"/>
      <c r="S156" s="532"/>
      <c r="T156" s="531"/>
      <c r="U156" s="517"/>
      <c r="V156" s="532"/>
      <c r="W156" s="528"/>
      <c r="X156" s="554"/>
      <c r="Y156" s="554"/>
      <c r="Z156" s="554"/>
      <c r="AA156" s="554"/>
      <c r="AB156" s="554"/>
      <c r="AC156" s="554"/>
      <c r="AD156" s="554"/>
      <c r="AE156" s="554"/>
      <c r="AF156" s="554"/>
      <c r="AG156" s="554"/>
      <c r="AH156" s="554"/>
    </row>
    <row r="157" spans="1:35" ht="17.100000000000001" customHeight="1">
      <c r="X157" s="196"/>
      <c r="Y157" s="196"/>
      <c r="Z157" s="196"/>
      <c r="AA157" s="196"/>
      <c r="AB157" s="196"/>
      <c r="AC157" s="196"/>
      <c r="AD157" s="196"/>
      <c r="AE157" s="196"/>
      <c r="AF157" s="196"/>
      <c r="AG157" s="196"/>
      <c r="AH157" s="196"/>
    </row>
    <row r="158" spans="1:35" s="34" customFormat="1" ht="17.100000000000001" customHeight="1">
      <c r="G158" s="34" t="s">
        <v>12</v>
      </c>
      <c r="I158" s="34" t="s">
        <v>182</v>
      </c>
      <c r="V158" s="151"/>
      <c r="X158" s="209"/>
      <c r="Y158" s="209"/>
      <c r="Z158" s="209"/>
      <c r="AA158" s="209"/>
      <c r="AB158" s="209"/>
      <c r="AC158" s="209"/>
      <c r="AD158" s="209"/>
      <c r="AE158" s="209"/>
      <c r="AF158" s="209"/>
      <c r="AG158" s="209"/>
      <c r="AH158" s="209"/>
    </row>
    <row r="159" spans="1:35" ht="17.100000000000001" customHeight="1">
      <c r="T159" s="116"/>
      <c r="U159" s="40"/>
      <c r="X159" s="196"/>
      <c r="Y159" s="196"/>
      <c r="Z159" s="196"/>
      <c r="AA159" s="196"/>
      <c r="AB159" s="196"/>
      <c r="AC159" s="196"/>
      <c r="AD159" s="196"/>
      <c r="AE159" s="196"/>
      <c r="AF159" s="196"/>
      <c r="AG159" s="196"/>
      <c r="AH159" s="196"/>
    </row>
    <row r="160" spans="1:35" s="491" customFormat="1" ht="22.5">
      <c r="A160" s="1279">
        <v>1</v>
      </c>
      <c r="B160" s="847"/>
      <c r="C160" s="847"/>
      <c r="D160" s="847"/>
      <c r="E160" s="848"/>
      <c r="F160" s="849"/>
      <c r="G160" s="849"/>
      <c r="H160" s="849"/>
      <c r="I160" s="850"/>
      <c r="J160" s="845"/>
      <c r="K160" s="852"/>
      <c r="L160" s="560">
        <f>mergeValue(A160)</f>
        <v>1</v>
      </c>
      <c r="M160" s="608" t="s">
        <v>19</v>
      </c>
      <c r="N160" s="547"/>
      <c r="O160" s="1332"/>
      <c r="P160" s="1333"/>
      <c r="Q160" s="1333"/>
      <c r="R160" s="1333"/>
      <c r="S160" s="1333"/>
      <c r="T160" s="1333"/>
      <c r="U160" s="1333"/>
      <c r="V160" s="1334"/>
      <c r="W160" s="1123" t="s">
        <v>715</v>
      </c>
      <c r="X160" s="552"/>
      <c r="Y160" s="552"/>
      <c r="Z160" s="552"/>
      <c r="AA160" s="552"/>
      <c r="AB160" s="552"/>
      <c r="AC160" s="552"/>
      <c r="AD160" s="552"/>
      <c r="AE160" s="552"/>
      <c r="AF160" s="552"/>
      <c r="AG160" s="552"/>
    </row>
    <row r="161" spans="1:33" s="491" customFormat="1" ht="22.5">
      <c r="A161" s="1279"/>
      <c r="B161" s="1279">
        <v>1</v>
      </c>
      <c r="C161" s="847"/>
      <c r="D161" s="847"/>
      <c r="E161" s="849"/>
      <c r="F161" s="849"/>
      <c r="G161" s="849"/>
      <c r="H161" s="849"/>
      <c r="I161" s="844"/>
      <c r="J161" s="843"/>
      <c r="K161" s="846"/>
      <c r="L161" s="560" t="str">
        <f>mergeValue(A161) &amp;"."&amp; mergeValue(B161)</f>
        <v>1.1</v>
      </c>
      <c r="M161" s="514" t="s">
        <v>15</v>
      </c>
      <c r="N161" s="547"/>
      <c r="O161" s="1332"/>
      <c r="P161" s="1333"/>
      <c r="Q161" s="1333"/>
      <c r="R161" s="1333"/>
      <c r="S161" s="1333"/>
      <c r="T161" s="1333"/>
      <c r="U161" s="1333"/>
      <c r="V161" s="1334"/>
      <c r="W161" s="1123" t="s">
        <v>458</v>
      </c>
      <c r="X161" s="552"/>
      <c r="Y161" s="552"/>
      <c r="Z161" s="552"/>
      <c r="AA161" s="552"/>
      <c r="AB161" s="552"/>
      <c r="AC161" s="552"/>
      <c r="AD161" s="552"/>
      <c r="AE161" s="552"/>
      <c r="AF161" s="552"/>
      <c r="AG161" s="552"/>
    </row>
    <row r="162" spans="1:33" s="491" customFormat="1" ht="22.5">
      <c r="A162" s="1279"/>
      <c r="B162" s="1279"/>
      <c r="C162" s="1279">
        <v>1</v>
      </c>
      <c r="D162" s="847"/>
      <c r="E162" s="849"/>
      <c r="F162" s="849"/>
      <c r="G162" s="849"/>
      <c r="H162" s="849"/>
      <c r="I162" s="851"/>
      <c r="J162" s="843"/>
      <c r="K162" s="846"/>
      <c r="L162" s="560" t="str">
        <f>mergeValue(A162) &amp;"."&amp; mergeValue(B162)&amp;"."&amp; mergeValue(C162)</f>
        <v>1.1.1</v>
      </c>
      <c r="M162" s="515" t="s">
        <v>7</v>
      </c>
      <c r="N162" s="547"/>
      <c r="O162" s="1332"/>
      <c r="P162" s="1333"/>
      <c r="Q162" s="1333"/>
      <c r="R162" s="1333"/>
      <c r="S162" s="1333"/>
      <c r="T162" s="1333"/>
      <c r="U162" s="1333"/>
      <c r="V162" s="1334"/>
      <c r="W162" s="1123" t="s">
        <v>597</v>
      </c>
      <c r="X162" s="552"/>
      <c r="Y162" s="552"/>
      <c r="Z162" s="552"/>
      <c r="AA162" s="552"/>
      <c r="AB162" s="552"/>
      <c r="AC162" s="552"/>
      <c r="AD162" s="552"/>
      <c r="AE162" s="552"/>
      <c r="AF162" s="552"/>
      <c r="AG162" s="552"/>
    </row>
    <row r="163" spans="1:33" s="491" customFormat="1" ht="22.5">
      <c r="A163" s="1279"/>
      <c r="B163" s="1279"/>
      <c r="C163" s="1279"/>
      <c r="D163" s="1279">
        <v>1</v>
      </c>
      <c r="E163" s="849"/>
      <c r="F163" s="849"/>
      <c r="G163" s="849"/>
      <c r="H163" s="849"/>
      <c r="I163" s="851"/>
      <c r="J163" s="843"/>
      <c r="K163" s="846"/>
      <c r="L163" s="560" t="str">
        <f>mergeValue(A163) &amp;"."&amp; mergeValue(B163)&amp;"."&amp; mergeValue(C163)&amp;"."&amp; mergeValue(D163)</f>
        <v>1.1.1.1</v>
      </c>
      <c r="M163" s="516" t="s">
        <v>21</v>
      </c>
      <c r="N163" s="547"/>
      <c r="O163" s="1332"/>
      <c r="P163" s="1333"/>
      <c r="Q163" s="1333"/>
      <c r="R163" s="1333"/>
      <c r="S163" s="1333"/>
      <c r="T163" s="1333"/>
      <c r="U163" s="1333"/>
      <c r="V163" s="1334"/>
      <c r="W163" s="1123" t="s">
        <v>598</v>
      </c>
      <c r="X163" s="552"/>
      <c r="Y163" s="552"/>
      <c r="Z163" s="552"/>
      <c r="AA163" s="552"/>
      <c r="AB163" s="552"/>
      <c r="AC163" s="552"/>
      <c r="AD163" s="552"/>
      <c r="AE163" s="552"/>
      <c r="AF163" s="552"/>
      <c r="AG163" s="552"/>
    </row>
    <row r="164" spans="1:33" s="491" customFormat="1" ht="78.75">
      <c r="A164" s="1279"/>
      <c r="B164" s="1279"/>
      <c r="C164" s="1279"/>
      <c r="D164" s="1279"/>
      <c r="E164" s="1279">
        <v>1</v>
      </c>
      <c r="F164" s="849"/>
      <c r="G164" s="849"/>
      <c r="H164" s="847">
        <v>1</v>
      </c>
      <c r="I164" s="1279">
        <v>1</v>
      </c>
      <c r="J164" s="849"/>
      <c r="K164" s="854"/>
      <c r="L164" s="560" t="str">
        <f>mergeValue(A164) &amp;"."&amp; mergeValue(B164)&amp;"."&amp; mergeValue(C164)&amp;"."&amp; mergeValue(D164)&amp;"."&amp; mergeValue(E164)</f>
        <v>1.1.1.1.1</v>
      </c>
      <c r="M164" s="522" t="s">
        <v>8</v>
      </c>
      <c r="N164" s="548"/>
      <c r="O164" s="1283"/>
      <c r="P164" s="1284"/>
      <c r="Q164" s="1284"/>
      <c r="R164" s="1284"/>
      <c r="S164" s="1284"/>
      <c r="T164" s="1284"/>
      <c r="U164" s="1284"/>
      <c r="V164" s="1285"/>
      <c r="W164" s="1123" t="s">
        <v>716</v>
      </c>
      <c r="X164" s="552"/>
      <c r="Y164" s="552"/>
      <c r="Z164" s="552"/>
      <c r="AA164" s="552"/>
      <c r="AB164" s="552"/>
      <c r="AC164" s="552"/>
      <c r="AD164" s="552"/>
      <c r="AE164" s="552"/>
      <c r="AF164" s="552"/>
      <c r="AG164" s="552"/>
    </row>
    <row r="165" spans="1:33" s="491" customFormat="1" ht="33.75">
      <c r="A165" s="1279"/>
      <c r="B165" s="1279"/>
      <c r="C165" s="1279"/>
      <c r="D165" s="1279"/>
      <c r="E165" s="1279"/>
      <c r="F165" s="1279">
        <v>1</v>
      </c>
      <c r="G165" s="847"/>
      <c r="H165" s="847"/>
      <c r="I165" s="1279"/>
      <c r="J165" s="1279">
        <v>1</v>
      </c>
      <c r="K165" s="855"/>
      <c r="L165" s="560" t="str">
        <f>mergeValue(A165) &amp;"."&amp; mergeValue(B165)&amp;"."&amp; mergeValue(C165)&amp;"."&amp; mergeValue(D165)&amp;"."&amp; mergeValue(E165)&amp;"."&amp; mergeValue(F165)</f>
        <v>1.1.1.1.1.1</v>
      </c>
      <c r="M165" s="523" t="s">
        <v>9</v>
      </c>
      <c r="N165" s="548"/>
      <c r="O165" s="1283"/>
      <c r="P165" s="1284"/>
      <c r="Q165" s="1284"/>
      <c r="R165" s="1284"/>
      <c r="S165" s="1284"/>
      <c r="T165" s="1284"/>
      <c r="U165" s="1284"/>
      <c r="V165" s="1285"/>
      <c r="W165" s="1123" t="s">
        <v>717</v>
      </c>
      <c r="X165" s="552"/>
      <c r="Y165" s="556" t="str">
        <f>strCheckUnique(Z165:Z168)</f>
        <v/>
      </c>
      <c r="Z165" s="552"/>
      <c r="AA165" s="556" t="str">
        <f>IF(O165="","",O165 &amp; ":_")</f>
        <v/>
      </c>
      <c r="AB165" s="552"/>
      <c r="AC165" s="552"/>
      <c r="AD165" s="552"/>
      <c r="AE165" s="552"/>
      <c r="AF165" s="552"/>
      <c r="AG165" s="552"/>
    </row>
    <row r="166" spans="1:33" s="491" customFormat="1" ht="122.1" customHeight="1">
      <c r="A166" s="1279"/>
      <c r="B166" s="1279"/>
      <c r="C166" s="1279"/>
      <c r="D166" s="1279"/>
      <c r="E166" s="1279"/>
      <c r="F166" s="1279"/>
      <c r="G166" s="847">
        <v>1</v>
      </c>
      <c r="H166" s="847"/>
      <c r="I166" s="1279"/>
      <c r="J166" s="1279"/>
      <c r="K166" s="855">
        <v>1</v>
      </c>
      <c r="L166" s="560" t="str">
        <f>mergeValue(A166) &amp;"."&amp; mergeValue(B166)&amp;"."&amp; mergeValue(C166)&amp;"."&amp; mergeValue(D166)&amp;"."&amp; mergeValue(E166)&amp;"."&amp; mergeValue(F166)&amp;"."&amp; mergeValue(G166)</f>
        <v>1.1.1.1.1.1.1</v>
      </c>
      <c r="M166" s="1009"/>
      <c r="N166" s="553"/>
      <c r="O166" s="1018"/>
      <c r="P166" s="530"/>
      <c r="Q166" s="530"/>
      <c r="R166" s="1318"/>
      <c r="S166" s="1287" t="s">
        <v>82</v>
      </c>
      <c r="T166" s="1318"/>
      <c r="U166" s="1287" t="s">
        <v>82</v>
      </c>
      <c r="V166" s="545"/>
      <c r="W166" s="1288" t="s">
        <v>718</v>
      </c>
      <c r="X166" s="552" t="str">
        <f>strCheckDate(O167:V167)</f>
        <v/>
      </c>
      <c r="Y166" s="556"/>
      <c r="Z166" s="556" t="str">
        <f>IF(M166="","",M166 )</f>
        <v/>
      </c>
      <c r="AA166" s="556"/>
      <c r="AB166" s="556"/>
      <c r="AC166" s="556"/>
      <c r="AD166" s="552"/>
      <c r="AE166" s="552"/>
      <c r="AF166" s="552"/>
      <c r="AG166" s="552"/>
    </row>
    <row r="167" spans="1:33" s="491" customFormat="1" ht="11.25" hidden="1" customHeight="1">
      <c r="A167" s="1279"/>
      <c r="B167" s="1279"/>
      <c r="C167" s="1279"/>
      <c r="D167" s="1279"/>
      <c r="E167" s="1279"/>
      <c r="F167" s="1279"/>
      <c r="G167" s="847"/>
      <c r="H167" s="847"/>
      <c r="I167" s="1279"/>
      <c r="J167" s="1279"/>
      <c r="K167" s="855"/>
      <c r="L167" s="567"/>
      <c r="M167" s="613"/>
      <c r="N167" s="553"/>
      <c r="O167" s="551"/>
      <c r="P167" s="530"/>
      <c r="Q167" s="551" t="str">
        <f>R166 &amp; "-" &amp; T166</f>
        <v>-</v>
      </c>
      <c r="R167" s="1286"/>
      <c r="S167" s="1287"/>
      <c r="T167" s="1286"/>
      <c r="U167" s="1287"/>
      <c r="V167" s="545"/>
      <c r="W167" s="1289"/>
      <c r="X167" s="552"/>
      <c r="Y167" s="552"/>
      <c r="Z167" s="552"/>
      <c r="AA167" s="552"/>
      <c r="AB167" s="552"/>
      <c r="AC167" s="552"/>
      <c r="AD167" s="552"/>
      <c r="AE167" s="552"/>
      <c r="AF167" s="552"/>
      <c r="AG167" s="552"/>
    </row>
    <row r="168" spans="1:33" s="490" customFormat="1" ht="15" customHeight="1">
      <c r="A168" s="1279"/>
      <c r="B168" s="1279"/>
      <c r="C168" s="1279"/>
      <c r="D168" s="1279"/>
      <c r="E168" s="1279"/>
      <c r="F168" s="1279"/>
      <c r="G168" s="849"/>
      <c r="H168" s="847"/>
      <c r="I168" s="1279"/>
      <c r="J168" s="1279"/>
      <c r="K168" s="854"/>
      <c r="L168" s="506"/>
      <c r="M168" s="525" t="s">
        <v>24</v>
      </c>
      <c r="N168" s="519"/>
      <c r="O168" s="513"/>
      <c r="P168" s="513"/>
      <c r="Q168" s="513"/>
      <c r="R168" s="540"/>
      <c r="S168" s="532"/>
      <c r="T168" s="531"/>
      <c r="U168" s="519"/>
      <c r="V168" s="528"/>
      <c r="W168" s="1290"/>
      <c r="X168" s="554"/>
      <c r="Y168" s="554"/>
      <c r="Z168" s="554"/>
      <c r="AA168" s="554"/>
      <c r="AB168" s="554"/>
      <c r="AC168" s="554"/>
      <c r="AD168" s="554"/>
      <c r="AE168" s="554"/>
      <c r="AF168" s="554"/>
      <c r="AG168" s="554"/>
    </row>
    <row r="169" spans="1:33" s="490" customFormat="1" ht="15" customHeight="1">
      <c r="A169" s="1279"/>
      <c r="B169" s="1279"/>
      <c r="C169" s="1279"/>
      <c r="D169" s="1279"/>
      <c r="E169" s="1279"/>
      <c r="F169" s="849"/>
      <c r="G169" s="849"/>
      <c r="H169" s="847"/>
      <c r="I169" s="1279"/>
      <c r="J169" s="849"/>
      <c r="K169" s="854"/>
      <c r="L169" s="506"/>
      <c r="M169" s="524" t="s">
        <v>10</v>
      </c>
      <c r="N169" s="518"/>
      <c r="O169" s="513"/>
      <c r="P169" s="513"/>
      <c r="Q169" s="513"/>
      <c r="R169" s="540"/>
      <c r="S169" s="532"/>
      <c r="T169" s="531"/>
      <c r="U169" s="518"/>
      <c r="V169" s="532"/>
      <c r="W169" s="528"/>
      <c r="X169" s="554"/>
      <c r="Y169" s="554"/>
      <c r="Z169" s="554"/>
      <c r="AA169" s="554"/>
      <c r="AB169" s="554"/>
      <c r="AC169" s="554"/>
      <c r="AD169" s="554"/>
      <c r="AE169" s="554"/>
      <c r="AF169" s="554"/>
      <c r="AG169" s="554"/>
    </row>
    <row r="170" spans="1:33" s="490" customFormat="1" ht="15" customHeight="1">
      <c r="A170" s="1279"/>
      <c r="B170" s="1279"/>
      <c r="C170" s="1279"/>
      <c r="D170" s="1279"/>
      <c r="E170" s="853"/>
      <c r="F170" s="849"/>
      <c r="G170" s="849"/>
      <c r="H170" s="849"/>
      <c r="I170" s="845"/>
      <c r="J170" s="842"/>
      <c r="K170" s="852"/>
      <c r="L170" s="506"/>
      <c r="M170" s="519" t="s">
        <v>11</v>
      </c>
      <c r="N170" s="517"/>
      <c r="O170" s="513"/>
      <c r="P170" s="513"/>
      <c r="Q170" s="513"/>
      <c r="R170" s="540"/>
      <c r="S170" s="532"/>
      <c r="T170" s="531"/>
      <c r="U170" s="517"/>
      <c r="V170" s="532"/>
      <c r="W170" s="528"/>
      <c r="X170" s="554"/>
      <c r="Y170" s="554"/>
      <c r="Z170" s="554"/>
      <c r="AA170" s="554"/>
      <c r="AB170" s="554"/>
      <c r="AC170" s="554"/>
      <c r="AD170" s="554"/>
      <c r="AE170" s="554"/>
      <c r="AF170" s="554"/>
      <c r="AG170" s="554"/>
    </row>
    <row r="171" spans="1:33" s="490" customFormat="1" ht="15" customHeight="1">
      <c r="A171" s="1279"/>
      <c r="B171" s="1279"/>
      <c r="C171" s="1279"/>
      <c r="D171" s="853"/>
      <c r="E171" s="853"/>
      <c r="F171" s="849"/>
      <c r="G171" s="849"/>
      <c r="H171" s="849"/>
      <c r="I171" s="845"/>
      <c r="J171" s="842"/>
      <c r="K171" s="852"/>
      <c r="L171" s="506"/>
      <c r="M171" s="518" t="s">
        <v>16</v>
      </c>
      <c r="N171" s="517"/>
      <c r="O171" s="513"/>
      <c r="P171" s="513"/>
      <c r="Q171" s="513"/>
      <c r="R171" s="540"/>
      <c r="S171" s="532"/>
      <c r="T171" s="531"/>
      <c r="U171" s="517"/>
      <c r="V171" s="532"/>
      <c r="W171" s="528"/>
      <c r="X171" s="554"/>
      <c r="Y171" s="554"/>
      <c r="Z171" s="554"/>
      <c r="AA171" s="554"/>
      <c r="AB171" s="554"/>
      <c r="AC171" s="554"/>
      <c r="AD171" s="554"/>
      <c r="AE171" s="554"/>
      <c r="AF171" s="554"/>
      <c r="AG171" s="554"/>
    </row>
    <row r="172" spans="1:33" s="490" customFormat="1" ht="15" customHeight="1">
      <c r="A172" s="1279"/>
      <c r="B172" s="1279"/>
      <c r="C172" s="853"/>
      <c r="D172" s="853"/>
      <c r="E172" s="853"/>
      <c r="F172" s="853"/>
      <c r="G172" s="858"/>
      <c r="H172" s="845"/>
      <c r="I172" s="856"/>
      <c r="J172" s="842"/>
      <c r="K172" s="857"/>
      <c r="L172" s="506"/>
      <c r="M172" s="517" t="s">
        <v>17</v>
      </c>
      <c r="N172" s="517"/>
      <c r="O172" s="513"/>
      <c r="P172" s="513"/>
      <c r="Q172" s="513"/>
      <c r="R172" s="540"/>
      <c r="S172" s="532"/>
      <c r="T172" s="531"/>
      <c r="U172" s="517"/>
      <c r="V172" s="532"/>
      <c r="W172" s="528"/>
      <c r="X172" s="554"/>
      <c r="Y172" s="554"/>
      <c r="Z172" s="554"/>
      <c r="AA172" s="554"/>
      <c r="AB172" s="554"/>
      <c r="AC172" s="554"/>
      <c r="AD172" s="554"/>
      <c r="AE172" s="554"/>
      <c r="AF172" s="554"/>
      <c r="AG172" s="554"/>
    </row>
    <row r="173" spans="1:33" s="490" customFormat="1" ht="15" customHeight="1">
      <c r="A173" s="1279"/>
      <c r="B173" s="853"/>
      <c r="C173" s="853"/>
      <c r="D173" s="853"/>
      <c r="E173" s="853"/>
      <c r="F173" s="853"/>
      <c r="G173" s="858"/>
      <c r="H173" s="845"/>
      <c r="I173" s="845"/>
      <c r="J173" s="842"/>
      <c r="K173" s="852"/>
      <c r="L173" s="506"/>
      <c r="M173" s="526" t="s">
        <v>18</v>
      </c>
      <c r="N173" s="517"/>
      <c r="O173" s="513"/>
      <c r="P173" s="513"/>
      <c r="Q173" s="513"/>
      <c r="R173" s="540"/>
      <c r="S173" s="532"/>
      <c r="T173" s="531"/>
      <c r="U173" s="517"/>
      <c r="V173" s="532"/>
      <c r="W173" s="528"/>
      <c r="X173" s="554"/>
      <c r="Y173" s="554"/>
      <c r="Z173" s="554"/>
      <c r="AA173" s="554"/>
      <c r="AB173" s="554"/>
      <c r="AC173" s="554"/>
      <c r="AD173" s="554"/>
      <c r="AE173" s="554"/>
      <c r="AF173" s="554"/>
      <c r="AG173" s="554"/>
    </row>
    <row r="174" spans="1:33" s="490" customFormat="1" ht="15" customHeight="1">
      <c r="A174" s="841"/>
      <c r="B174" s="841"/>
      <c r="C174" s="841"/>
      <c r="D174" s="841"/>
      <c r="E174" s="841"/>
      <c r="F174" s="841"/>
      <c r="G174" s="841"/>
      <c r="H174" s="841"/>
      <c r="I174" s="841"/>
      <c r="J174" s="841"/>
      <c r="K174" s="841"/>
      <c r="L174" s="506"/>
      <c r="M174" s="533" t="s">
        <v>307</v>
      </c>
      <c r="N174" s="517"/>
      <c r="O174" s="513"/>
      <c r="P174" s="513"/>
      <c r="Q174" s="513"/>
      <c r="R174" s="540"/>
      <c r="S174" s="532"/>
      <c r="T174" s="531"/>
      <c r="U174" s="517"/>
      <c r="V174" s="718"/>
      <c r="W174" s="718"/>
      <c r="X174" s="718"/>
      <c r="Y174" s="727"/>
      <c r="Z174" s="726"/>
      <c r="AA174" s="725"/>
      <c r="AB174" s="719"/>
      <c r="AC174" s="726"/>
      <c r="AD174" s="723"/>
      <c r="AE174" s="554"/>
      <c r="AF174" s="554"/>
      <c r="AG174" s="554"/>
    </row>
    <row r="176" spans="1:33" s="34" customFormat="1" ht="17.100000000000001" customHeight="1">
      <c r="G176" s="34" t="s">
        <v>12</v>
      </c>
      <c r="I176" s="34" t="s">
        <v>206</v>
      </c>
      <c r="AD176" s="151"/>
    </row>
    <row r="177" spans="1:47" ht="17.100000000000001" customHeight="1">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row>
    <row r="178" spans="1:47" s="649" customFormat="1" ht="22.5">
      <c r="A178" s="1279">
        <v>1</v>
      </c>
      <c r="B178" s="926"/>
      <c r="C178" s="926"/>
      <c r="D178" s="926"/>
      <c r="E178" s="926"/>
      <c r="F178" s="926"/>
      <c r="G178" s="927"/>
      <c r="H178" s="927"/>
      <c r="I178" s="929"/>
      <c r="J178" s="921"/>
      <c r="K178" s="921"/>
      <c r="L178" s="686">
        <f>mergeValue(A178)</f>
        <v>1</v>
      </c>
      <c r="M178" s="608" t="s">
        <v>19</v>
      </c>
      <c r="N178" s="679"/>
      <c r="O178" s="1332"/>
      <c r="P178" s="1333"/>
      <c r="Q178" s="1333"/>
      <c r="R178" s="1333"/>
      <c r="S178" s="1333"/>
      <c r="T178" s="1333"/>
      <c r="U178" s="1333"/>
      <c r="V178" s="1333"/>
      <c r="W178" s="1334"/>
      <c r="X178" s="1091" t="s">
        <v>715</v>
      </c>
      <c r="Y178" s="681"/>
      <c r="Z178" s="681"/>
      <c r="AA178" s="681"/>
      <c r="AB178" s="681"/>
      <c r="AC178" s="681"/>
      <c r="AD178" s="681"/>
      <c r="AE178" s="681"/>
      <c r="AF178" s="681"/>
      <c r="AG178" s="681"/>
    </row>
    <row r="179" spans="1:47" s="649" customFormat="1" ht="22.5">
      <c r="A179" s="1279"/>
      <c r="B179" s="1279">
        <v>1</v>
      </c>
      <c r="C179" s="926"/>
      <c r="D179" s="926"/>
      <c r="E179" s="926"/>
      <c r="F179" s="926"/>
      <c r="G179" s="931"/>
      <c r="H179" s="928"/>
      <c r="I179" s="933"/>
      <c r="J179" s="918"/>
      <c r="K179" s="917"/>
      <c r="L179" s="686" t="str">
        <f>mergeValue(A179) &amp;"."&amp; mergeValue(B179)</f>
        <v>1.1</v>
      </c>
      <c r="M179" s="656" t="s">
        <v>15</v>
      </c>
      <c r="N179" s="679"/>
      <c r="O179" s="1332"/>
      <c r="P179" s="1333"/>
      <c r="Q179" s="1333"/>
      <c r="R179" s="1333"/>
      <c r="S179" s="1333"/>
      <c r="T179" s="1333"/>
      <c r="U179" s="1333"/>
      <c r="V179" s="1333"/>
      <c r="W179" s="1334"/>
      <c r="X179" s="1091" t="s">
        <v>458</v>
      </c>
      <c r="Y179" s="681"/>
      <c r="Z179" s="681"/>
      <c r="AA179" s="681"/>
      <c r="AB179" s="681"/>
      <c r="AC179" s="681"/>
      <c r="AD179" s="681"/>
      <c r="AE179" s="681"/>
      <c r="AF179" s="681"/>
      <c r="AG179" s="681"/>
    </row>
    <row r="180" spans="1:47" s="649" customFormat="1" ht="22.5">
      <c r="A180" s="1279"/>
      <c r="B180" s="1279"/>
      <c r="C180" s="1279">
        <v>1</v>
      </c>
      <c r="D180" s="926"/>
      <c r="E180" s="926"/>
      <c r="F180" s="926"/>
      <c r="G180" s="931"/>
      <c r="H180" s="928"/>
      <c r="I180" s="934"/>
      <c r="J180" s="918"/>
      <c r="K180" s="917"/>
      <c r="L180" s="686" t="str">
        <f>mergeValue(A180) &amp;"."&amp; mergeValue(B180)&amp;"."&amp; mergeValue(C180)</f>
        <v>1.1.1</v>
      </c>
      <c r="M180" s="657" t="s">
        <v>7</v>
      </c>
      <c r="N180" s="679"/>
      <c r="O180" s="1332"/>
      <c r="P180" s="1333"/>
      <c r="Q180" s="1333"/>
      <c r="R180" s="1333"/>
      <c r="S180" s="1333"/>
      <c r="T180" s="1333"/>
      <c r="U180" s="1333"/>
      <c r="V180" s="1333"/>
      <c r="W180" s="1334"/>
      <c r="X180" s="1091" t="s">
        <v>597</v>
      </c>
      <c r="Y180" s="681"/>
      <c r="Z180" s="681"/>
      <c r="AA180" s="681"/>
      <c r="AB180" s="681"/>
      <c r="AC180" s="681"/>
      <c r="AD180" s="681"/>
      <c r="AE180" s="681"/>
      <c r="AF180" s="681"/>
      <c r="AG180" s="681"/>
    </row>
    <row r="181" spans="1:47" s="649" customFormat="1" ht="22.5">
      <c r="A181" s="1279"/>
      <c r="B181" s="1279"/>
      <c r="C181" s="1279"/>
      <c r="D181" s="1279">
        <v>1</v>
      </c>
      <c r="E181" s="926"/>
      <c r="F181" s="926"/>
      <c r="G181" s="931"/>
      <c r="H181" s="928"/>
      <c r="I181" s="934"/>
      <c r="J181" s="932"/>
      <c r="K181" s="917"/>
      <c r="L181" s="686" t="str">
        <f>mergeValue(A181) &amp;"."&amp; mergeValue(B181)&amp;"."&amp; mergeValue(C181)&amp;"."&amp; mergeValue(D181)</f>
        <v>1.1.1.1</v>
      </c>
      <c r="M181" s="658" t="s">
        <v>21</v>
      </c>
      <c r="N181" s="679"/>
      <c r="O181" s="1332"/>
      <c r="P181" s="1333"/>
      <c r="Q181" s="1333"/>
      <c r="R181" s="1333"/>
      <c r="S181" s="1333"/>
      <c r="T181" s="1333"/>
      <c r="U181" s="1333"/>
      <c r="V181" s="1333"/>
      <c r="W181" s="1334"/>
      <c r="X181" s="966" t="s">
        <v>620</v>
      </c>
      <c r="Y181" s="681"/>
      <c r="Z181" s="681"/>
      <c r="AA181" s="681"/>
      <c r="AB181" s="681"/>
      <c r="AC181" s="681"/>
      <c r="AD181" s="681"/>
      <c r="AE181" s="681"/>
      <c r="AF181" s="681"/>
      <c r="AG181" s="681"/>
    </row>
    <row r="182" spans="1:47" s="649" customFormat="1" ht="56.25" customHeight="1">
      <c r="A182" s="1279"/>
      <c r="B182" s="1279"/>
      <c r="C182" s="1279"/>
      <c r="D182" s="1279"/>
      <c r="E182" s="926">
        <v>1</v>
      </c>
      <c r="F182" s="926"/>
      <c r="G182" s="931"/>
      <c r="H182" s="928"/>
      <c r="I182" s="934"/>
      <c r="J182" s="932"/>
      <c r="K182" s="922"/>
      <c r="L182" s="686" t="str">
        <f>mergeValue(A182) &amp;"."&amp; mergeValue(B182)&amp;"."&amp; mergeValue(C182)&amp;"."&amp; mergeValue(D182)&amp;"."&amp; mergeValue(E182)</f>
        <v>1.1.1.1.1</v>
      </c>
      <c r="M182" s="1012"/>
      <c r="N182" s="654"/>
      <c r="O182" s="1014"/>
      <c r="P182" s="1015"/>
      <c r="Q182" s="636"/>
      <c r="R182" s="636"/>
      <c r="S182" s="1031"/>
      <c r="T182" s="617" t="s">
        <v>82</v>
      </c>
      <c r="U182" s="1031"/>
      <c r="V182" s="617" t="s">
        <v>82</v>
      </c>
      <c r="W182" s="688"/>
      <c r="X182" s="1288" t="s">
        <v>744</v>
      </c>
      <c r="Y182" s="681" t="str">
        <f>strCheckDateTwo(N182:W182)</f>
        <v/>
      </c>
      <c r="Z182" s="681"/>
      <c r="AA182" s="681"/>
      <c r="AB182" s="681"/>
      <c r="AC182" s="681"/>
      <c r="AD182" s="681"/>
      <c r="AE182" s="681"/>
      <c r="AF182" s="681"/>
      <c r="AG182" s="681"/>
    </row>
    <row r="183" spans="1:47" s="649" customFormat="1" ht="14.25" hidden="1" customHeight="1">
      <c r="A183" s="1279"/>
      <c r="B183" s="1279"/>
      <c r="C183" s="1279"/>
      <c r="D183" s="1279"/>
      <c r="E183" s="926"/>
      <c r="F183" s="926"/>
      <c r="G183" s="931"/>
      <c r="H183" s="928"/>
      <c r="I183" s="934"/>
      <c r="J183" s="932"/>
      <c r="K183" s="922"/>
      <c r="L183" s="677"/>
      <c r="M183" s="664"/>
      <c r="N183" s="613"/>
      <c r="O183" s="613"/>
      <c r="P183" s="613"/>
      <c r="Q183" s="613"/>
      <c r="R183" s="680" t="str">
        <f>S182 &amp; "-" &amp; U182</f>
        <v>-</v>
      </c>
      <c r="S183" s="689"/>
      <c r="T183" s="682"/>
      <c r="U183" s="689"/>
      <c r="V183" s="613"/>
      <c r="W183" s="613"/>
      <c r="X183" s="1289"/>
      <c r="Y183" s="681"/>
      <c r="Z183" s="681"/>
      <c r="AA183" s="681"/>
      <c r="AB183" s="681"/>
      <c r="AC183" s="681"/>
      <c r="AD183" s="681"/>
      <c r="AE183" s="681"/>
      <c r="AF183" s="681"/>
      <c r="AG183" s="681"/>
    </row>
    <row r="184" spans="1:47" s="649" customFormat="1" ht="15" customHeight="1">
      <c r="A184" s="1279"/>
      <c r="B184" s="1279"/>
      <c r="C184" s="1279"/>
      <c r="D184" s="1279"/>
      <c r="E184" s="926"/>
      <c r="F184" s="926"/>
      <c r="G184" s="931"/>
      <c r="H184" s="928"/>
      <c r="I184" s="934"/>
      <c r="J184" s="932"/>
      <c r="K184" s="922"/>
      <c r="L184" s="652"/>
      <c r="M184" s="661" t="s">
        <v>5</v>
      </c>
      <c r="N184" s="659"/>
      <c r="O184" s="655"/>
      <c r="P184" s="655"/>
      <c r="Q184" s="655"/>
      <c r="R184" s="655"/>
      <c r="S184" s="671"/>
      <c r="T184" s="667"/>
      <c r="U184" s="666"/>
      <c r="V184" s="659"/>
      <c r="W184" s="659"/>
      <c r="X184" s="1290"/>
      <c r="Y184" s="681"/>
      <c r="Z184" s="681"/>
      <c r="AA184" s="681"/>
      <c r="AB184" s="681"/>
      <c r="AC184" s="681"/>
      <c r="AD184" s="681"/>
      <c r="AE184" s="681"/>
      <c r="AF184" s="681"/>
      <c r="AG184" s="681"/>
    </row>
    <row r="185" spans="1:47" s="648" customFormat="1" ht="15" customHeight="1">
      <c r="A185" s="1279"/>
      <c r="B185" s="1279"/>
      <c r="C185" s="1279"/>
      <c r="D185" s="930"/>
      <c r="E185" s="930"/>
      <c r="F185" s="930"/>
      <c r="G185" s="931"/>
      <c r="H185" s="930"/>
      <c r="I185" s="934"/>
      <c r="J185" s="920"/>
      <c r="K185" s="924"/>
      <c r="L185" s="652"/>
      <c r="M185" s="660" t="s">
        <v>16</v>
      </c>
      <c r="N185" s="659"/>
      <c r="O185" s="655"/>
      <c r="P185" s="655"/>
      <c r="Q185" s="655"/>
      <c r="R185" s="655"/>
      <c r="S185" s="671"/>
      <c r="T185" s="667"/>
      <c r="U185" s="666"/>
      <c r="V185" s="659"/>
      <c r="W185" s="667"/>
      <c r="X185" s="663"/>
      <c r="Y185" s="683"/>
      <c r="Z185" s="683"/>
      <c r="AA185" s="683"/>
      <c r="AB185" s="683"/>
      <c r="AC185" s="683"/>
      <c r="AD185" s="683"/>
      <c r="AE185" s="683"/>
      <c r="AF185" s="683"/>
      <c r="AG185" s="683"/>
    </row>
    <row r="186" spans="1:47" s="648" customFormat="1" ht="15" customHeight="1">
      <c r="A186" s="1279"/>
      <c r="B186" s="1279"/>
      <c r="C186" s="930"/>
      <c r="D186" s="930"/>
      <c r="E186" s="930"/>
      <c r="F186" s="930"/>
      <c r="G186" s="931"/>
      <c r="H186" s="930"/>
      <c r="I186" s="925"/>
      <c r="J186" s="920"/>
      <c r="K186" s="924"/>
      <c r="L186" s="652"/>
      <c r="M186" s="659" t="s">
        <v>17</v>
      </c>
      <c r="N186" s="659"/>
      <c r="O186" s="655"/>
      <c r="P186" s="655"/>
      <c r="Q186" s="655"/>
      <c r="R186" s="655"/>
      <c r="S186" s="671"/>
      <c r="T186" s="667"/>
      <c r="U186" s="666"/>
      <c r="V186" s="659"/>
      <c r="W186" s="667"/>
      <c r="X186" s="663"/>
      <c r="Y186" s="683"/>
      <c r="Z186" s="683"/>
      <c r="AA186" s="683"/>
      <c r="AB186" s="683"/>
      <c r="AC186" s="683"/>
      <c r="AD186" s="683"/>
      <c r="AE186" s="683"/>
      <c r="AF186" s="683"/>
      <c r="AG186" s="683"/>
    </row>
    <row r="187" spans="1:47" s="648" customFormat="1" ht="15" customHeight="1">
      <c r="A187" s="1279"/>
      <c r="B187" s="930"/>
      <c r="C187" s="930"/>
      <c r="D187" s="930"/>
      <c r="E187" s="930"/>
      <c r="F187" s="930"/>
      <c r="G187" s="931"/>
      <c r="H187" s="930"/>
      <c r="I187" s="925"/>
      <c r="J187" s="920"/>
      <c r="K187" s="924"/>
      <c r="L187" s="652"/>
      <c r="M187" s="662" t="s">
        <v>18</v>
      </c>
      <c r="N187" s="659"/>
      <c r="O187" s="655"/>
      <c r="P187" s="655"/>
      <c r="Q187" s="655"/>
      <c r="R187" s="655"/>
      <c r="S187" s="671"/>
      <c r="T187" s="667"/>
      <c r="U187" s="666"/>
      <c r="V187" s="659"/>
      <c r="W187" s="667"/>
      <c r="X187" s="663"/>
      <c r="Y187" s="683"/>
      <c r="Z187" s="683"/>
      <c r="AA187" s="683"/>
      <c r="AB187" s="683"/>
      <c r="AC187" s="683"/>
      <c r="AD187" s="683"/>
      <c r="AE187" s="683"/>
      <c r="AF187" s="683"/>
      <c r="AG187" s="683"/>
    </row>
    <row r="188" spans="1:47" s="648" customFormat="1" ht="15" customHeight="1">
      <c r="A188" s="916"/>
      <c r="B188" s="916"/>
      <c r="C188" s="916"/>
      <c r="D188" s="916"/>
      <c r="E188" s="916"/>
      <c r="F188" s="916"/>
      <c r="G188" s="923"/>
      <c r="H188" s="924"/>
      <c r="I188" s="919"/>
      <c r="J188" s="920"/>
      <c r="K188" s="916"/>
      <c r="L188" s="652"/>
      <c r="M188" s="668" t="s">
        <v>307</v>
      </c>
      <c r="N188" s="659"/>
      <c r="O188" s="655"/>
      <c r="P188" s="655"/>
      <c r="Q188" s="655"/>
      <c r="R188" s="655"/>
      <c r="S188" s="671"/>
      <c r="T188" s="667"/>
      <c r="U188" s="666"/>
      <c r="V188" s="659"/>
      <c r="W188" s="667"/>
      <c r="X188" s="663"/>
      <c r="Y188" s="683"/>
      <c r="Z188" s="683"/>
      <c r="AA188" s="683"/>
      <c r="AB188" s="683"/>
      <c r="AC188" s="683"/>
      <c r="AD188" s="683"/>
      <c r="AE188" s="683"/>
      <c r="AF188" s="683"/>
      <c r="AG188" s="683"/>
    </row>
    <row r="189" spans="1:47" ht="15" customHeight="1">
      <c r="G189" s="149"/>
      <c r="H189" s="150"/>
      <c r="I189" s="150"/>
      <c r="J189" s="8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96"/>
      <c r="AM189" s="196"/>
      <c r="AN189" s="196"/>
      <c r="AO189" s="196"/>
      <c r="AP189" s="196"/>
      <c r="AQ189" s="196"/>
      <c r="AR189" s="196"/>
      <c r="AS189" s="196"/>
      <c r="AT189" s="196"/>
      <c r="AU189" s="196"/>
    </row>
    <row r="190" spans="1:47" s="34" customFormat="1" ht="17.100000000000001" customHeight="1">
      <c r="G190" s="34" t="s">
        <v>12</v>
      </c>
      <c r="I190" s="34" t="s">
        <v>207</v>
      </c>
      <c r="T190" s="151"/>
    </row>
    <row r="191" spans="1:47" ht="17.100000000000001" customHeight="1">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row>
    <row r="192" spans="1:47" s="649" customFormat="1" ht="22.5">
      <c r="A192" s="1279">
        <v>1</v>
      </c>
      <c r="B192" s="961"/>
      <c r="C192" s="961"/>
      <c r="D192" s="961"/>
      <c r="E192" s="961"/>
      <c r="F192" s="954"/>
      <c r="G192" s="960"/>
      <c r="H192" s="960"/>
      <c r="I192" s="942"/>
      <c r="J192" s="941"/>
      <c r="K192" s="941"/>
      <c r="L192" s="686">
        <f>mergeValue(A192)</f>
        <v>1</v>
      </c>
      <c r="M192" s="608" t="s">
        <v>19</v>
      </c>
      <c r="N192" s="1412"/>
      <c r="O192" s="1413"/>
      <c r="P192" s="1413"/>
      <c r="Q192" s="1413"/>
      <c r="R192" s="1413"/>
      <c r="S192" s="1413"/>
      <c r="T192" s="1413"/>
      <c r="U192" s="1413"/>
      <c r="V192" s="1413"/>
      <c r="W192" s="1413"/>
      <c r="X192" s="1413"/>
      <c r="Y192" s="1413"/>
      <c r="Z192" s="1413"/>
      <c r="AA192" s="1413"/>
      <c r="AB192" s="1413"/>
      <c r="AC192" s="1413"/>
      <c r="AD192" s="1413"/>
      <c r="AE192" s="1413"/>
      <c r="AF192" s="1414"/>
      <c r="AG192" s="1091" t="s">
        <v>715</v>
      </c>
      <c r="AH192" s="681"/>
      <c r="AI192" s="681"/>
      <c r="AJ192" s="681"/>
      <c r="AK192" s="681"/>
      <c r="AL192" s="681"/>
      <c r="AM192" s="681"/>
      <c r="AN192" s="681"/>
      <c r="AO192" s="681"/>
      <c r="AP192" s="681"/>
      <c r="AQ192" s="681"/>
      <c r="AR192" s="681"/>
    </row>
    <row r="193" spans="1:46" s="649" customFormat="1" ht="22.5">
      <c r="A193" s="1279"/>
      <c r="B193" s="1279">
        <v>1</v>
      </c>
      <c r="C193" s="961"/>
      <c r="D193" s="961"/>
      <c r="E193" s="961"/>
      <c r="F193" s="954"/>
      <c r="G193" s="963"/>
      <c r="H193" s="964"/>
      <c r="I193" s="943"/>
      <c r="J193" s="938"/>
      <c r="K193" s="936"/>
      <c r="L193" s="686" t="str">
        <f>mergeValue(A193) &amp;"."&amp; mergeValue(B193)</f>
        <v>1.1</v>
      </c>
      <c r="M193" s="656" t="s">
        <v>15</v>
      </c>
      <c r="N193" s="1384"/>
      <c r="O193" s="1385"/>
      <c r="P193" s="1385"/>
      <c r="Q193" s="1385"/>
      <c r="R193" s="1385"/>
      <c r="S193" s="1385"/>
      <c r="T193" s="1385"/>
      <c r="U193" s="1385"/>
      <c r="V193" s="1385"/>
      <c r="W193" s="1385"/>
      <c r="X193" s="1385"/>
      <c r="Y193" s="1385"/>
      <c r="Z193" s="1385"/>
      <c r="AA193" s="1385"/>
      <c r="AB193" s="1385"/>
      <c r="AC193" s="1385"/>
      <c r="AD193" s="1385"/>
      <c r="AE193" s="1385"/>
      <c r="AF193" s="1386"/>
      <c r="AG193" s="1091" t="s">
        <v>458</v>
      </c>
      <c r="AH193" s="681"/>
      <c r="AI193" s="681"/>
      <c r="AJ193" s="681"/>
      <c r="AK193" s="681"/>
      <c r="AL193" s="681"/>
      <c r="AM193" s="681"/>
      <c r="AN193" s="681"/>
      <c r="AO193" s="681"/>
      <c r="AP193" s="681"/>
      <c r="AQ193" s="681"/>
      <c r="AR193" s="681"/>
    </row>
    <row r="194" spans="1:46" s="649" customFormat="1" ht="22.5">
      <c r="A194" s="1279"/>
      <c r="B194" s="1279"/>
      <c r="C194" s="1279">
        <v>1</v>
      </c>
      <c r="D194" s="961"/>
      <c r="E194" s="961"/>
      <c r="F194" s="954"/>
      <c r="G194" s="963"/>
      <c r="H194" s="964"/>
      <c r="I194" s="943"/>
      <c r="J194" s="938"/>
      <c r="K194" s="936"/>
      <c r="L194" s="686" t="str">
        <f>mergeValue(A194) &amp;"."&amp; mergeValue(B194)&amp;"."&amp; mergeValue(C194)</f>
        <v>1.1.1</v>
      </c>
      <c r="M194" s="657" t="s">
        <v>7</v>
      </c>
      <c r="N194" s="1384"/>
      <c r="O194" s="1385"/>
      <c r="P194" s="1385"/>
      <c r="Q194" s="1385"/>
      <c r="R194" s="1385"/>
      <c r="S194" s="1385"/>
      <c r="T194" s="1385"/>
      <c r="U194" s="1385"/>
      <c r="V194" s="1385"/>
      <c r="W194" s="1385"/>
      <c r="X194" s="1385"/>
      <c r="Y194" s="1385"/>
      <c r="Z194" s="1385"/>
      <c r="AA194" s="1385"/>
      <c r="AB194" s="1385"/>
      <c r="AC194" s="1385"/>
      <c r="AD194" s="1385"/>
      <c r="AE194" s="1385"/>
      <c r="AF194" s="1386"/>
      <c r="AG194" s="1091" t="s">
        <v>597</v>
      </c>
      <c r="AH194" s="681"/>
      <c r="AI194" s="681"/>
      <c r="AJ194" s="681"/>
      <c r="AK194" s="681"/>
      <c r="AL194" s="681"/>
      <c r="AM194" s="681"/>
      <c r="AN194" s="681"/>
      <c r="AO194" s="681"/>
      <c r="AP194" s="681"/>
      <c r="AQ194" s="681"/>
      <c r="AR194" s="681"/>
    </row>
    <row r="195" spans="1:46" s="649" customFormat="1" ht="15" customHeight="1">
      <c r="A195" s="1279"/>
      <c r="B195" s="1279"/>
      <c r="C195" s="1279"/>
      <c r="D195" s="1279">
        <v>1</v>
      </c>
      <c r="E195" s="961"/>
      <c r="F195" s="954"/>
      <c r="G195" s="963"/>
      <c r="H195" s="964"/>
      <c r="I195" s="943"/>
      <c r="J195" s="938"/>
      <c r="K195" s="936"/>
      <c r="L195" s="686" t="str">
        <f>mergeValue(A195) &amp;"."&amp; mergeValue(B195)&amp;"."&amp; mergeValue(C195)&amp;"."&amp; mergeValue(D195)</f>
        <v>1.1.1.1</v>
      </c>
      <c r="M195" s="658" t="s">
        <v>21</v>
      </c>
      <c r="N195" s="1384"/>
      <c r="O195" s="1385"/>
      <c r="P195" s="1385"/>
      <c r="Q195" s="1385"/>
      <c r="R195" s="1385"/>
      <c r="S195" s="1385"/>
      <c r="T195" s="1385"/>
      <c r="U195" s="1385"/>
      <c r="V195" s="1385"/>
      <c r="W195" s="1385"/>
      <c r="X195" s="1385"/>
      <c r="Y195" s="1385"/>
      <c r="Z195" s="1385"/>
      <c r="AA195" s="1385"/>
      <c r="AB195" s="1385"/>
      <c r="AC195" s="1385"/>
      <c r="AD195" s="1385"/>
      <c r="AE195" s="1385"/>
      <c r="AF195" s="1386"/>
      <c r="AG195" s="1091" t="s">
        <v>620</v>
      </c>
      <c r="AH195" s="681"/>
      <c r="AI195" s="681"/>
      <c r="AJ195" s="681"/>
      <c r="AK195" s="681"/>
      <c r="AL195" s="681"/>
      <c r="AM195" s="681"/>
      <c r="AN195" s="681"/>
      <c r="AO195" s="681"/>
      <c r="AP195" s="681"/>
      <c r="AQ195" s="681"/>
      <c r="AR195" s="681"/>
    </row>
    <row r="196" spans="1:46" s="649" customFormat="1" ht="17.100000000000001" customHeight="1">
      <c r="A196" s="1279"/>
      <c r="B196" s="1279"/>
      <c r="C196" s="1279"/>
      <c r="D196" s="1279"/>
      <c r="E196" s="1279">
        <v>1</v>
      </c>
      <c r="F196" s="954"/>
      <c r="G196" s="963"/>
      <c r="H196" s="964"/>
      <c r="I196" s="965"/>
      <c r="J196" s="955"/>
      <c r="K196" s="1223"/>
      <c r="L196" s="1355" t="str">
        <f>mergeValue(A196) &amp;"."&amp; mergeValue(B196)&amp;"."&amp; mergeValue(C196)&amp;"."&amp; mergeValue(D196)&amp;"."&amp; mergeValue(E196)</f>
        <v>1.1.1.1.1</v>
      </c>
      <c r="M196" s="1356"/>
      <c r="N196" s="1287" t="s">
        <v>82</v>
      </c>
      <c r="O196" s="1350"/>
      <c r="P196" s="1346">
        <v>1</v>
      </c>
      <c r="Q196" s="1390"/>
      <c r="R196" s="1287" t="s">
        <v>82</v>
      </c>
      <c r="S196" s="1350"/>
      <c r="T196" s="1346">
        <v>1</v>
      </c>
      <c r="U196" s="1390"/>
      <c r="V196" s="1287" t="s">
        <v>82</v>
      </c>
      <c r="W196" s="664"/>
      <c r="X196" s="653">
        <v>1</v>
      </c>
      <c r="Y196" s="1035"/>
      <c r="Z196" s="636"/>
      <c r="AA196" s="636"/>
      <c r="AB196" s="1318"/>
      <c r="AC196" s="1287" t="s">
        <v>82</v>
      </c>
      <c r="AD196" s="1318"/>
      <c r="AE196" s="1287" t="s">
        <v>82</v>
      </c>
      <c r="AF196" s="678"/>
      <c r="AG196" s="1343" t="s">
        <v>619</v>
      </c>
      <c r="AH196" s="681" t="str">
        <f>strCheckDate(Z197:AF197)</f>
        <v/>
      </c>
      <c r="AI196" s="684" t="str">
        <f>IF(AND(COUNTIF(AJ191:AJ191,AJ196)&gt;1,AJ196&lt;&gt;""),"ErrUnique:HasDoubleConn","")</f>
        <v/>
      </c>
      <c r="AJ196" s="684"/>
      <c r="AK196" s="684"/>
      <c r="AL196" s="684"/>
      <c r="AM196" s="684"/>
      <c r="AN196" s="684"/>
      <c r="AO196" s="681"/>
      <c r="AP196" s="681"/>
      <c r="AQ196" s="681"/>
      <c r="AR196" s="681"/>
    </row>
    <row r="197" spans="1:46" s="649" customFormat="1" ht="17.100000000000001" customHeight="1">
      <c r="A197" s="1279"/>
      <c r="B197" s="1279"/>
      <c r="C197" s="1279"/>
      <c r="D197" s="1279"/>
      <c r="E197" s="1279"/>
      <c r="F197" s="954"/>
      <c r="G197" s="963"/>
      <c r="H197" s="964"/>
      <c r="I197" s="965"/>
      <c r="J197" s="955"/>
      <c r="K197" s="1223"/>
      <c r="L197" s="1355"/>
      <c r="M197" s="1356"/>
      <c r="N197" s="1287"/>
      <c r="O197" s="1350"/>
      <c r="P197" s="1346"/>
      <c r="Q197" s="1390"/>
      <c r="R197" s="1287"/>
      <c r="S197" s="1350"/>
      <c r="T197" s="1346"/>
      <c r="U197" s="1390"/>
      <c r="V197" s="1287"/>
      <c r="W197" s="687"/>
      <c r="X197" s="668"/>
      <c r="Y197" s="668"/>
      <c r="Z197" s="670"/>
      <c r="AA197" s="570" t="str">
        <f>AB196 &amp; "-" &amp; AD196</f>
        <v>-</v>
      </c>
      <c r="AB197" s="1286"/>
      <c r="AC197" s="1287"/>
      <c r="AD197" s="1286"/>
      <c r="AE197" s="1287"/>
      <c r="AF197" s="637"/>
      <c r="AG197" s="1344"/>
      <c r="AH197" s="681"/>
      <c r="AI197" s="684"/>
      <c r="AJ197" s="684"/>
      <c r="AK197" s="684"/>
      <c r="AL197" s="684"/>
      <c r="AM197" s="684"/>
      <c r="AN197" s="684"/>
      <c r="AO197" s="681"/>
      <c r="AP197" s="681"/>
      <c r="AQ197" s="681"/>
      <c r="AR197" s="681"/>
    </row>
    <row r="198" spans="1:46" s="649" customFormat="1" ht="17.100000000000001" customHeight="1">
      <c r="A198" s="1279"/>
      <c r="B198" s="1279"/>
      <c r="C198" s="1279"/>
      <c r="D198" s="1279"/>
      <c r="E198" s="1279"/>
      <c r="F198" s="954"/>
      <c r="G198" s="963"/>
      <c r="H198" s="964"/>
      <c r="I198" s="965"/>
      <c r="J198" s="955"/>
      <c r="K198" s="1223"/>
      <c r="L198" s="1355"/>
      <c r="M198" s="1356"/>
      <c r="N198" s="1287"/>
      <c r="O198" s="1350"/>
      <c r="P198" s="1346"/>
      <c r="Q198" s="1390"/>
      <c r="R198" s="1287"/>
      <c r="S198" s="569"/>
      <c r="T198" s="662"/>
      <c r="U198" s="668"/>
      <c r="V198" s="669"/>
      <c r="W198" s="669"/>
      <c r="X198" s="669"/>
      <c r="Y198" s="669"/>
      <c r="Z198" s="670"/>
      <c r="AA198" s="670"/>
      <c r="AB198" s="671"/>
      <c r="AC198" s="667"/>
      <c r="AD198" s="667"/>
      <c r="AE198" s="671"/>
      <c r="AF198" s="667"/>
      <c r="AG198" s="1344"/>
      <c r="AH198" s="681"/>
      <c r="AI198" s="684"/>
      <c r="AJ198" s="684"/>
      <c r="AK198" s="684"/>
      <c r="AL198" s="684"/>
      <c r="AM198" s="684"/>
      <c r="AN198" s="684"/>
      <c r="AO198" s="681"/>
      <c r="AP198" s="681"/>
      <c r="AQ198" s="681"/>
      <c r="AR198" s="681"/>
    </row>
    <row r="199" spans="1:46" s="649" customFormat="1" ht="17.100000000000001" customHeight="1">
      <c r="A199" s="1279"/>
      <c r="B199" s="1279"/>
      <c r="C199" s="1279"/>
      <c r="D199" s="1279"/>
      <c r="E199" s="1279"/>
      <c r="F199" s="954"/>
      <c r="G199" s="963"/>
      <c r="H199" s="964"/>
      <c r="I199" s="965"/>
      <c r="J199" s="955"/>
      <c r="K199" s="1223"/>
      <c r="L199" s="1355"/>
      <c r="M199" s="1356"/>
      <c r="N199" s="1287"/>
      <c r="O199" s="672"/>
      <c r="P199" s="674"/>
      <c r="Q199" s="673"/>
      <c r="R199" s="669"/>
      <c r="S199" s="669"/>
      <c r="T199" s="669"/>
      <c r="U199" s="669"/>
      <c r="V199" s="669"/>
      <c r="W199" s="669"/>
      <c r="X199" s="669"/>
      <c r="Y199" s="669"/>
      <c r="Z199" s="670"/>
      <c r="AA199" s="670"/>
      <c r="AB199" s="671"/>
      <c r="AC199" s="667"/>
      <c r="AD199" s="667"/>
      <c r="AE199" s="671"/>
      <c r="AF199" s="667"/>
      <c r="AG199" s="1344"/>
      <c r="AH199" s="681"/>
      <c r="AI199" s="684"/>
      <c r="AJ199" s="684"/>
      <c r="AK199" s="684"/>
      <c r="AL199" s="684"/>
      <c r="AM199" s="684"/>
      <c r="AN199" s="684"/>
      <c r="AO199" s="681"/>
      <c r="AP199" s="681"/>
      <c r="AQ199" s="681"/>
      <c r="AR199" s="681"/>
    </row>
    <row r="200" spans="1:46" s="648" customFormat="1" ht="15" customHeight="1">
      <c r="A200" s="1279"/>
      <c r="B200" s="1279"/>
      <c r="C200" s="1279"/>
      <c r="D200" s="1279"/>
      <c r="E200" s="962"/>
      <c r="F200" s="956"/>
      <c r="G200" s="958"/>
      <c r="H200" s="956"/>
      <c r="I200" s="965"/>
      <c r="J200" s="955"/>
      <c r="K200" s="949"/>
      <c r="L200" s="652"/>
      <c r="M200" s="661" t="s">
        <v>5</v>
      </c>
      <c r="N200" s="661"/>
      <c r="O200" s="661"/>
      <c r="P200" s="661"/>
      <c r="Q200" s="661"/>
      <c r="R200" s="661"/>
      <c r="S200" s="661"/>
      <c r="T200" s="661"/>
      <c r="U200" s="661"/>
      <c r="V200" s="661"/>
      <c r="W200" s="661"/>
      <c r="X200" s="661"/>
      <c r="Y200" s="661"/>
      <c r="Z200" s="661"/>
      <c r="AA200" s="661"/>
      <c r="AB200" s="661"/>
      <c r="AC200" s="661"/>
      <c r="AD200" s="661"/>
      <c r="AE200" s="661"/>
      <c r="AF200" s="661"/>
      <c r="AG200" s="1345"/>
      <c r="AH200" s="683"/>
      <c r="AI200" s="683"/>
      <c r="AJ200" s="685"/>
      <c r="AK200" s="685"/>
      <c r="AL200" s="685"/>
      <c r="AM200" s="685"/>
      <c r="AN200" s="685"/>
      <c r="AO200" s="683"/>
      <c r="AP200" s="683"/>
      <c r="AQ200" s="683"/>
      <c r="AR200" s="683"/>
    </row>
    <row r="201" spans="1:46" s="648" customFormat="1" ht="15" customHeight="1">
      <c r="A201" s="1279"/>
      <c r="B201" s="1279"/>
      <c r="C201" s="1279"/>
      <c r="D201" s="962"/>
      <c r="E201" s="962"/>
      <c r="F201" s="956"/>
      <c r="G201" s="963"/>
      <c r="H201" s="956"/>
      <c r="I201" s="949"/>
      <c r="J201" s="940"/>
      <c r="K201" s="949"/>
      <c r="L201" s="652"/>
      <c r="M201" s="660" t="s">
        <v>16</v>
      </c>
      <c r="N201" s="660"/>
      <c r="O201" s="660"/>
      <c r="P201" s="660"/>
      <c r="Q201" s="660"/>
      <c r="R201" s="660"/>
      <c r="S201" s="660"/>
      <c r="T201" s="660"/>
      <c r="U201" s="660"/>
      <c r="V201" s="660"/>
      <c r="W201" s="660"/>
      <c r="X201" s="660"/>
      <c r="Y201" s="660"/>
      <c r="Z201" s="660"/>
      <c r="AA201" s="660"/>
      <c r="AB201" s="660"/>
      <c r="AC201" s="660"/>
      <c r="AD201" s="660"/>
      <c r="AE201" s="660"/>
      <c r="AF201" s="667"/>
      <c r="AG201" s="663"/>
      <c r="AH201" s="683"/>
      <c r="AI201" s="683"/>
      <c r="AJ201" s="685"/>
      <c r="AK201" s="685"/>
      <c r="AL201" s="685"/>
      <c r="AM201" s="685"/>
      <c r="AN201" s="685"/>
      <c r="AO201" s="683"/>
      <c r="AP201" s="683"/>
      <c r="AQ201" s="683"/>
      <c r="AR201" s="683"/>
    </row>
    <row r="202" spans="1:46" s="648" customFormat="1" ht="15" customHeight="1">
      <c r="A202" s="1279"/>
      <c r="B202" s="1279"/>
      <c r="C202" s="962"/>
      <c r="D202" s="962"/>
      <c r="E202" s="962"/>
      <c r="F202" s="956"/>
      <c r="G202" s="963"/>
      <c r="H202" s="956"/>
      <c r="I202" s="949"/>
      <c r="J202" s="940"/>
      <c r="K202" s="949"/>
      <c r="L202" s="652"/>
      <c r="M202" s="659" t="s">
        <v>17</v>
      </c>
      <c r="N202" s="659"/>
      <c r="O202" s="659"/>
      <c r="P202" s="659"/>
      <c r="Q202" s="659"/>
      <c r="R202" s="659"/>
      <c r="S202" s="659"/>
      <c r="T202" s="659"/>
      <c r="U202" s="659"/>
      <c r="V202" s="659"/>
      <c r="W202" s="659"/>
      <c r="X202" s="659"/>
      <c r="Y202" s="659"/>
      <c r="Z202" s="655"/>
      <c r="AA202" s="655"/>
      <c r="AB202" s="671"/>
      <c r="AC202" s="667"/>
      <c r="AD202" s="666"/>
      <c r="AE202" s="659"/>
      <c r="AF202" s="667"/>
      <c r="AG202" s="663"/>
      <c r="AH202" s="683"/>
      <c r="AI202" s="683"/>
      <c r="AJ202" s="683"/>
      <c r="AK202" s="683"/>
      <c r="AL202" s="683"/>
      <c r="AM202" s="683"/>
      <c r="AN202" s="683"/>
      <c r="AO202" s="683"/>
      <c r="AP202" s="683"/>
      <c r="AQ202" s="683"/>
      <c r="AR202" s="683"/>
    </row>
    <row r="203" spans="1:46" s="648" customFormat="1" ht="15" customHeight="1">
      <c r="A203" s="1279"/>
      <c r="B203" s="962"/>
      <c r="C203" s="962"/>
      <c r="D203" s="962"/>
      <c r="E203" s="962"/>
      <c r="F203" s="956"/>
      <c r="G203" s="963"/>
      <c r="H203" s="956"/>
      <c r="I203" s="949"/>
      <c r="J203" s="940"/>
      <c r="K203" s="949"/>
      <c r="L203" s="652"/>
      <c r="M203" s="662" t="s">
        <v>18</v>
      </c>
      <c r="N203" s="662"/>
      <c r="O203" s="662"/>
      <c r="P203" s="662"/>
      <c r="Q203" s="662"/>
      <c r="R203" s="662"/>
      <c r="S203" s="662"/>
      <c r="T203" s="662"/>
      <c r="U203" s="662"/>
      <c r="V203" s="662"/>
      <c r="W203" s="662"/>
      <c r="X203" s="662"/>
      <c r="Y203" s="662"/>
      <c r="Z203" s="655"/>
      <c r="AA203" s="655"/>
      <c r="AB203" s="671"/>
      <c r="AC203" s="667"/>
      <c r="AD203" s="666"/>
      <c r="AE203" s="659"/>
      <c r="AF203" s="667"/>
      <c r="AG203" s="663"/>
      <c r="AH203" s="683"/>
      <c r="AI203" s="683"/>
      <c r="AJ203" s="683"/>
      <c r="AK203" s="683"/>
      <c r="AL203" s="683"/>
      <c r="AM203" s="683"/>
      <c r="AN203" s="683"/>
      <c r="AO203" s="683"/>
      <c r="AP203" s="683"/>
      <c r="AQ203" s="683"/>
      <c r="AR203" s="683"/>
    </row>
    <row r="204" spans="1:46" s="648" customFormat="1" ht="15" customHeight="1">
      <c r="A204" s="935"/>
      <c r="B204" s="935"/>
      <c r="C204" s="935"/>
      <c r="D204" s="935"/>
      <c r="E204" s="935"/>
      <c r="F204" s="935"/>
      <c r="G204" s="948"/>
      <c r="H204" s="949"/>
      <c r="I204" s="939"/>
      <c r="J204" s="940"/>
      <c r="K204" s="935"/>
      <c r="L204" s="652"/>
      <c r="M204" s="668" t="s">
        <v>307</v>
      </c>
      <c r="N204" s="668"/>
      <c r="O204" s="668"/>
      <c r="P204" s="668"/>
      <c r="Q204" s="668"/>
      <c r="R204" s="668"/>
      <c r="S204" s="668"/>
      <c r="T204" s="668"/>
      <c r="U204" s="668"/>
      <c r="V204" s="668"/>
      <c r="W204" s="668"/>
      <c r="X204" s="668"/>
      <c r="Y204" s="668"/>
      <c r="Z204" s="655"/>
      <c r="AA204" s="655"/>
      <c r="AB204" s="671"/>
      <c r="AC204" s="667"/>
      <c r="AD204" s="666"/>
      <c r="AE204" s="659"/>
      <c r="AF204" s="667"/>
      <c r="AG204" s="663"/>
      <c r="AH204" s="683"/>
      <c r="AI204" s="683"/>
      <c r="AJ204" s="683"/>
      <c r="AK204" s="683"/>
      <c r="AL204" s="683"/>
      <c r="AM204" s="683"/>
      <c r="AN204" s="683"/>
      <c r="AO204" s="683"/>
      <c r="AP204" s="683"/>
      <c r="AQ204" s="683"/>
      <c r="AR204" s="683"/>
    </row>
    <row r="205" spans="1:46" ht="15" customHeight="1">
      <c r="G205" s="149"/>
      <c r="H205" s="150"/>
      <c r="I205" s="150"/>
      <c r="J205" s="8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96"/>
      <c r="AL205" s="196"/>
      <c r="AM205" s="196"/>
      <c r="AN205" s="196"/>
      <c r="AO205" s="196"/>
      <c r="AP205" s="196"/>
      <c r="AQ205" s="196"/>
      <c r="AR205" s="196"/>
      <c r="AS205" s="196"/>
      <c r="AT205" s="196"/>
    </row>
    <row r="206" spans="1:46" ht="15" customHeight="1">
      <c r="G206" s="149"/>
      <c r="H206" s="150"/>
      <c r="I206" s="150"/>
      <c r="J206" s="80"/>
      <c r="K206" s="150"/>
      <c r="L206" s="150"/>
      <c r="M206" s="150"/>
      <c r="N206" s="150"/>
      <c r="O206" s="150"/>
      <c r="P206" s="150"/>
      <c r="Q206" s="1317"/>
      <c r="R206" s="150"/>
      <c r="S206" s="150"/>
      <c r="T206" s="150"/>
      <c r="U206" s="1317"/>
      <c r="V206" s="150"/>
      <c r="W206" s="150"/>
      <c r="X206" s="150"/>
      <c r="Y206" s="1032"/>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1:46" ht="15" customHeight="1">
      <c r="G207" s="149"/>
      <c r="H207" s="150"/>
      <c r="I207" s="150"/>
      <c r="J207" s="80"/>
      <c r="K207" s="150"/>
      <c r="L207" s="150"/>
      <c r="M207" s="150"/>
      <c r="N207" s="150"/>
      <c r="O207" s="150"/>
      <c r="P207" s="150"/>
      <c r="Q207" s="1317"/>
      <c r="R207" s="150"/>
      <c r="S207" s="150"/>
      <c r="T207" s="150"/>
      <c r="U207" s="1317"/>
      <c r="V207" s="150"/>
      <c r="W207" s="150"/>
      <c r="X207" s="150"/>
      <c r="Y207" s="150"/>
      <c r="Z207" s="150"/>
      <c r="AA207" s="150"/>
      <c r="AB207" s="150"/>
      <c r="AC207" s="150"/>
    </row>
    <row r="208" spans="1:46" ht="15" customHeight="1">
      <c r="G208" s="149"/>
      <c r="H208" s="150"/>
      <c r="I208" s="150"/>
      <c r="J208" s="80"/>
      <c r="K208" s="150"/>
      <c r="L208" s="150"/>
      <c r="M208" s="150"/>
      <c r="N208" s="150"/>
      <c r="O208" s="150"/>
      <c r="Q208" s="1317"/>
      <c r="V208" s="150"/>
      <c r="W208" s="150"/>
      <c r="X208" s="150"/>
      <c r="Z208" s="150"/>
      <c r="AA208" s="150"/>
      <c r="AB208" s="150"/>
      <c r="AC208" s="691"/>
      <c r="AD208" s="150"/>
    </row>
    <row r="209" spans="1:83" ht="15" customHeight="1">
      <c r="G209" s="149"/>
      <c r="H209" s="150"/>
      <c r="I209" s="150"/>
      <c r="J209" s="80"/>
      <c r="K209" s="150"/>
      <c r="L209" s="150"/>
      <c r="M209" s="150"/>
      <c r="N209" s="150"/>
      <c r="O209" s="150"/>
      <c r="Q209" s="217"/>
      <c r="Y209" s="150"/>
      <c r="Z209" s="150"/>
      <c r="AA209" s="150"/>
      <c r="AB209" s="150"/>
      <c r="AC209" s="150"/>
      <c r="AD209" s="150"/>
      <c r="AE209" s="150"/>
    </row>
    <row r="210" spans="1:83" ht="15" customHeight="1">
      <c r="A210" s="692"/>
      <c r="B210" s="692"/>
      <c r="C210" s="692"/>
      <c r="D210" s="692"/>
      <c r="E210" s="692"/>
      <c r="F210" s="692"/>
      <c r="G210" s="695"/>
      <c r="H210" s="696"/>
      <c r="I210" s="696"/>
      <c r="J210" s="693"/>
      <c r="K210" s="696"/>
      <c r="L210" s="696"/>
      <c r="M210" s="696"/>
      <c r="N210" s="1387" t="s">
        <v>83</v>
      </c>
      <c r="O210" s="1350"/>
      <c r="P210" s="1346">
        <v>1</v>
      </c>
      <c r="Q210" s="1335"/>
      <c r="R210" s="1287" t="s">
        <v>82</v>
      </c>
      <c r="S210" s="1410"/>
      <c r="T210" s="1388">
        <v>1</v>
      </c>
      <c r="U210" s="1283"/>
      <c r="V210" s="1287" t="s">
        <v>82</v>
      </c>
      <c r="W210" s="783"/>
      <c r="X210" s="699">
        <v>1</v>
      </c>
      <c r="Y210" s="1032"/>
      <c r="Z210" s="696"/>
      <c r="AA210" s="696"/>
      <c r="AB210" s="696"/>
      <c r="AC210" s="696"/>
      <c r="AD210" s="696"/>
      <c r="AE210" s="692"/>
      <c r="AF210" s="690"/>
      <c r="AG210" s="690"/>
      <c r="AH210" s="690"/>
      <c r="AI210" s="690"/>
      <c r="AJ210" s="690"/>
      <c r="AK210" s="690"/>
      <c r="AL210" s="690"/>
      <c r="AM210" s="690"/>
      <c r="AN210" s="690"/>
      <c r="AO210" s="690"/>
      <c r="AP210" s="690"/>
      <c r="AQ210" s="690"/>
      <c r="AR210" s="690"/>
      <c r="AS210" s="690"/>
      <c r="AT210" s="690"/>
      <c r="AU210" s="690"/>
      <c r="AV210" s="690"/>
      <c r="AW210" s="690"/>
      <c r="AX210" s="690"/>
      <c r="AY210" s="690"/>
      <c r="AZ210" s="690"/>
      <c r="BA210" s="690"/>
      <c r="BB210" s="690"/>
      <c r="BC210" s="690"/>
      <c r="BD210" s="690"/>
      <c r="BE210" s="690"/>
      <c r="BF210" s="690"/>
      <c r="BG210" s="690"/>
      <c r="BH210" s="690"/>
      <c r="BI210" s="690"/>
      <c r="BJ210" s="690"/>
      <c r="BK210" s="690"/>
      <c r="BL210" s="690"/>
      <c r="BM210" s="690"/>
      <c r="BN210" s="690"/>
      <c r="BO210" s="690"/>
      <c r="BP210" s="690"/>
      <c r="BQ210" s="690"/>
      <c r="BR210" s="690"/>
      <c r="BS210" s="690"/>
      <c r="BT210" s="690"/>
      <c r="BU210" s="690"/>
      <c r="BV210" s="690"/>
      <c r="BW210" s="690"/>
      <c r="BX210" s="690"/>
      <c r="BY210" s="690"/>
      <c r="BZ210" s="690"/>
      <c r="CA210" s="690"/>
      <c r="CB210" s="690"/>
      <c r="CC210" s="690"/>
      <c r="CD210" s="690"/>
      <c r="CE210" s="690"/>
    </row>
    <row r="211" spans="1:83" ht="15" customHeight="1">
      <c r="A211" s="692"/>
      <c r="B211" s="692"/>
      <c r="C211" s="692"/>
      <c r="D211" s="692"/>
      <c r="E211" s="692"/>
      <c r="F211" s="692"/>
      <c r="G211" s="695"/>
      <c r="H211" s="696"/>
      <c r="I211" s="696"/>
      <c r="J211" s="693"/>
      <c r="K211" s="696"/>
      <c r="L211" s="696"/>
      <c r="M211" s="696"/>
      <c r="N211" s="1387"/>
      <c r="O211" s="1350"/>
      <c r="P211" s="1346"/>
      <c r="Q211" s="1335"/>
      <c r="R211" s="1287"/>
      <c r="S211" s="1411"/>
      <c r="T211" s="1389"/>
      <c r="U211" s="1283"/>
      <c r="V211" s="1287"/>
      <c r="W211" s="697"/>
      <c r="X211" s="697"/>
      <c r="Y211" s="697" t="s">
        <v>624</v>
      </c>
      <c r="Z211" s="696"/>
      <c r="AA211" s="696"/>
      <c r="AB211" s="696"/>
      <c r="AC211" s="696"/>
      <c r="AD211" s="696"/>
      <c r="AE211" s="696"/>
      <c r="AF211" s="690"/>
      <c r="AG211" s="690"/>
      <c r="AH211" s="690"/>
      <c r="AI211" s="690"/>
      <c r="AJ211" s="690"/>
      <c r="AK211" s="690"/>
      <c r="AL211" s="690"/>
      <c r="AM211" s="690"/>
      <c r="AN211" s="690"/>
      <c r="AO211" s="690"/>
      <c r="AP211" s="690"/>
      <c r="AQ211" s="690"/>
      <c r="AR211" s="690"/>
      <c r="AS211" s="690"/>
      <c r="AT211" s="690"/>
      <c r="AU211" s="690"/>
      <c r="AV211" s="690"/>
      <c r="AW211" s="690"/>
      <c r="AX211" s="690"/>
      <c r="AY211" s="690"/>
      <c r="AZ211" s="690"/>
      <c r="BA211" s="690"/>
      <c r="BB211" s="690"/>
      <c r="BC211" s="690"/>
      <c r="BD211" s="690"/>
      <c r="BE211" s="690"/>
      <c r="BF211" s="690"/>
      <c r="BG211" s="690"/>
      <c r="BH211" s="690"/>
      <c r="BI211" s="690"/>
      <c r="BJ211" s="690"/>
      <c r="BK211" s="690"/>
      <c r="BL211" s="690"/>
      <c r="BM211" s="690"/>
      <c r="BN211" s="690"/>
      <c r="BO211" s="690"/>
      <c r="BP211" s="690"/>
      <c r="BQ211" s="690"/>
      <c r="BR211" s="690"/>
      <c r="BS211" s="690"/>
      <c r="BT211" s="690"/>
      <c r="BU211" s="690"/>
      <c r="BV211" s="690"/>
      <c r="BW211" s="690"/>
      <c r="BX211" s="690"/>
      <c r="BY211" s="690"/>
      <c r="BZ211" s="690"/>
      <c r="CA211" s="690"/>
      <c r="CB211" s="690"/>
      <c r="CC211" s="690"/>
      <c r="CD211" s="690"/>
      <c r="CE211" s="690"/>
    </row>
    <row r="212" spans="1:83" ht="15" customHeight="1">
      <c r="A212" s="692"/>
      <c r="B212" s="692"/>
      <c r="C212" s="692"/>
      <c r="D212" s="692"/>
      <c r="E212" s="692"/>
      <c r="F212" s="692"/>
      <c r="G212" s="695"/>
      <c r="H212" s="696"/>
      <c r="I212" s="696"/>
      <c r="J212" s="693"/>
      <c r="K212" s="696"/>
      <c r="L212" s="696"/>
      <c r="M212" s="696"/>
      <c r="N212" s="1387"/>
      <c r="O212" s="1350"/>
      <c r="P212" s="1346"/>
      <c r="Q212" s="1335"/>
      <c r="R212" s="1287"/>
      <c r="S212" s="694"/>
      <c r="T212" s="694"/>
      <c r="U212" s="697" t="s">
        <v>625</v>
      </c>
      <c r="V212" s="782"/>
      <c r="W212" s="698"/>
      <c r="X212" s="698"/>
      <c r="Y212" s="698"/>
      <c r="Z212" s="696"/>
      <c r="AA212" s="696"/>
      <c r="AB212" s="696"/>
      <c r="AC212" s="696"/>
      <c r="AD212" s="696"/>
      <c r="AE212" s="696"/>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90"/>
      <c r="BE212" s="690"/>
      <c r="BF212" s="690"/>
      <c r="BG212" s="690"/>
      <c r="BH212" s="690"/>
      <c r="BI212" s="690"/>
      <c r="BJ212" s="690"/>
      <c r="BK212" s="690"/>
      <c r="BL212" s="690"/>
      <c r="BM212" s="690"/>
      <c r="BN212" s="690"/>
      <c r="BO212" s="690"/>
      <c r="BP212" s="690"/>
      <c r="BQ212" s="690"/>
      <c r="BR212" s="690"/>
      <c r="BS212" s="690"/>
      <c r="BT212" s="690"/>
      <c r="BU212" s="690"/>
      <c r="BV212" s="690"/>
      <c r="BW212" s="690"/>
      <c r="BX212" s="690"/>
      <c r="BY212" s="690"/>
      <c r="BZ212" s="690"/>
      <c r="CA212" s="690"/>
      <c r="CB212" s="690"/>
      <c r="CC212" s="690"/>
      <c r="CD212" s="690"/>
      <c r="CE212" s="690"/>
    </row>
    <row r="213" spans="1:83" ht="15" customHeight="1">
      <c r="A213" s="692"/>
      <c r="B213" s="692"/>
      <c r="C213" s="692"/>
      <c r="D213" s="692"/>
      <c r="E213" s="692"/>
      <c r="F213" s="692"/>
      <c r="G213" s="695"/>
      <c r="H213" s="696"/>
      <c r="I213" s="696"/>
      <c r="J213" s="693"/>
      <c r="K213" s="696"/>
      <c r="L213" s="696"/>
      <c r="M213" s="696"/>
      <c r="N213" s="1287"/>
      <c r="O213" s="780"/>
      <c r="P213" s="780"/>
      <c r="Q213" s="781"/>
      <c r="R213" s="782"/>
      <c r="S213" s="698"/>
      <c r="T213" s="698"/>
      <c r="U213" s="698"/>
      <c r="V213" s="698"/>
      <c r="W213" s="698"/>
      <c r="X213" s="698"/>
      <c r="Y213" s="698"/>
      <c r="Z213" s="696"/>
      <c r="AA213" s="696"/>
      <c r="AB213" s="696"/>
      <c r="AC213" s="696"/>
      <c r="AD213" s="696"/>
      <c r="AE213" s="696"/>
      <c r="AF213" s="690"/>
      <c r="AG213" s="690"/>
      <c r="AH213" s="690"/>
      <c r="AI213" s="690"/>
      <c r="AJ213" s="690"/>
      <c r="AK213" s="690"/>
      <c r="AL213" s="690"/>
      <c r="AM213" s="690"/>
      <c r="AN213" s="690"/>
      <c r="AO213" s="690"/>
      <c r="AP213" s="690"/>
      <c r="AQ213" s="690"/>
      <c r="AR213" s="690"/>
      <c r="AS213" s="690"/>
      <c r="AT213" s="690"/>
      <c r="AU213" s="690"/>
      <c r="AV213" s="690"/>
      <c r="AW213" s="690"/>
      <c r="AX213" s="690"/>
      <c r="AY213" s="690"/>
      <c r="AZ213" s="690"/>
      <c r="BA213" s="690"/>
      <c r="BB213" s="690"/>
      <c r="BC213" s="690"/>
      <c r="BD213" s="690"/>
      <c r="BE213" s="690"/>
      <c r="BF213" s="690"/>
      <c r="BG213" s="690"/>
      <c r="BH213" s="690"/>
      <c r="BI213" s="690"/>
      <c r="BJ213" s="690"/>
      <c r="BK213" s="690"/>
      <c r="BL213" s="690"/>
      <c r="BM213" s="690"/>
      <c r="BN213" s="690"/>
      <c r="BO213" s="690"/>
      <c r="BP213" s="690"/>
      <c r="BQ213" s="690"/>
      <c r="BR213" s="690"/>
      <c r="BS213" s="690"/>
      <c r="BT213" s="690"/>
      <c r="BU213" s="690"/>
      <c r="BV213" s="690"/>
      <c r="BW213" s="690"/>
      <c r="BX213" s="690"/>
      <c r="BY213" s="690"/>
      <c r="BZ213" s="690"/>
      <c r="CA213" s="690"/>
      <c r="CB213" s="690"/>
      <c r="CC213" s="690"/>
      <c r="CD213" s="690"/>
      <c r="CE213" s="690"/>
    </row>
    <row r="215" spans="1:83" s="35" customFormat="1" ht="17.100000000000001" customHeight="1">
      <c r="A215" s="92"/>
      <c r="B215" s="92"/>
      <c r="C215" s="81"/>
      <c r="D215" s="144"/>
      <c r="E215" s="163"/>
      <c r="F215" s="165"/>
      <c r="G215" s="165"/>
      <c r="H215" s="164"/>
      <c r="I215" s="164"/>
      <c r="J215" s="164"/>
      <c r="K215" s="164"/>
      <c r="L215" s="164"/>
      <c r="M215" s="164"/>
      <c r="N215" s="164"/>
      <c r="O215" s="164"/>
      <c r="P215" s="164"/>
      <c r="Q215" s="164"/>
      <c r="R215" s="164"/>
      <c r="S215" s="164"/>
      <c r="T215" s="146"/>
      <c r="U215" s="146"/>
      <c r="V215" s="146"/>
      <c r="W215" s="166"/>
      <c r="X215" s="166"/>
    </row>
    <row r="216" spans="1:83" s="703" customFormat="1" ht="18.75" customHeight="1">
      <c r="X216" s="683"/>
      <c r="Y216" s="683"/>
      <c r="Z216" s="683"/>
      <c r="AA216" s="683"/>
      <c r="AB216" s="683"/>
      <c r="AC216" s="683"/>
      <c r="AD216" s="683"/>
      <c r="AE216" s="683"/>
      <c r="AF216" s="683"/>
      <c r="AG216" s="683"/>
      <c r="AH216" s="683"/>
      <c r="AI216" s="683"/>
      <c r="AJ216" s="683"/>
    </row>
    <row r="217" spans="1:83" s="34" customFormat="1" ht="17.100000000000001" customHeight="1">
      <c r="G217" s="34" t="s">
        <v>12</v>
      </c>
      <c r="I217" s="34" t="s">
        <v>649</v>
      </c>
      <c r="V217" s="151"/>
      <c r="X217" s="209"/>
      <c r="Y217" s="209"/>
      <c r="Z217" s="209"/>
      <c r="AA217" s="209"/>
      <c r="AB217" s="209"/>
      <c r="AC217" s="209"/>
      <c r="AD217" s="209"/>
      <c r="AE217" s="209"/>
      <c r="AF217" s="209"/>
      <c r="AG217" s="209"/>
      <c r="AH217" s="209"/>
      <c r="AI217" s="209"/>
      <c r="AJ217" s="209"/>
    </row>
    <row r="218" spans="1:83" s="703" customFormat="1" ht="17.100000000000001" customHeight="1">
      <c r="L218" s="116"/>
      <c r="M218" s="116"/>
      <c r="N218" s="116"/>
      <c r="O218" s="116"/>
      <c r="P218" s="116"/>
      <c r="Q218" s="116"/>
      <c r="R218" s="116"/>
      <c r="S218" s="116"/>
      <c r="T218" s="116"/>
      <c r="U218" s="116"/>
      <c r="V218" s="116"/>
      <c r="W218" s="116"/>
      <c r="X218" s="683"/>
      <c r="Y218" s="683"/>
      <c r="Z218" s="683"/>
      <c r="AA218" s="683"/>
      <c r="AB218" s="683"/>
      <c r="AC218" s="683"/>
      <c r="AD218" s="683"/>
      <c r="AE218" s="683"/>
      <c r="AF218" s="683"/>
      <c r="AG218" s="683"/>
      <c r="AH218" s="683"/>
      <c r="AI218" s="683"/>
      <c r="AJ218" s="683"/>
    </row>
    <row r="219" spans="1:83" s="749" customFormat="1" ht="22.5">
      <c r="A219" s="1279">
        <v>1</v>
      </c>
      <c r="B219" s="829"/>
      <c r="C219" s="829"/>
      <c r="D219" s="829"/>
      <c r="E219" s="830"/>
      <c r="F219" s="831"/>
      <c r="G219" s="831"/>
      <c r="H219" s="831"/>
      <c r="I219" s="832"/>
      <c r="J219" s="827"/>
      <c r="K219" s="834"/>
      <c r="L219" s="742">
        <f>mergeValue(A219)</f>
        <v>1</v>
      </c>
      <c r="M219" s="608" t="s">
        <v>19</v>
      </c>
      <c r="N219" s="613"/>
      <c r="O219" s="1280"/>
      <c r="P219" s="1281"/>
      <c r="Q219" s="1281"/>
      <c r="R219" s="1281"/>
      <c r="S219" s="1281"/>
      <c r="T219" s="1281"/>
      <c r="U219" s="1281"/>
      <c r="V219" s="1282"/>
      <c r="W219" s="1123" t="s">
        <v>715</v>
      </c>
      <c r="X219" s="757"/>
      <c r="Y219" s="775"/>
      <c r="Z219" s="775" t="str">
        <f t="shared" ref="Z219:Z232" si="3">IF(M219="","",M219 )</f>
        <v>Наименование тарифа</v>
      </c>
      <c r="AA219" s="775"/>
      <c r="AB219" s="775"/>
      <c r="AC219" s="775"/>
      <c r="AD219" s="757"/>
      <c r="AE219" s="757"/>
      <c r="AF219" s="757"/>
      <c r="AG219" s="757"/>
      <c r="AH219" s="757"/>
      <c r="AI219" s="757"/>
      <c r="AJ219" s="757"/>
    </row>
    <row r="220" spans="1:83" s="749" customFormat="1" ht="22.5">
      <c r="A220" s="1279"/>
      <c r="B220" s="1279">
        <v>1</v>
      </c>
      <c r="C220" s="829"/>
      <c r="D220" s="829"/>
      <c r="E220" s="831"/>
      <c r="F220" s="831"/>
      <c r="G220" s="831"/>
      <c r="H220" s="831"/>
      <c r="I220" s="826"/>
      <c r="J220" s="825"/>
      <c r="K220" s="828"/>
      <c r="L220" s="742" t="str">
        <f>mergeValue(A220) &amp;"."&amp; mergeValue(B220)</f>
        <v>1.1</v>
      </c>
      <c r="M220" s="656" t="s">
        <v>15</v>
      </c>
      <c r="N220" s="613"/>
      <c r="O220" s="1280"/>
      <c r="P220" s="1281"/>
      <c r="Q220" s="1281"/>
      <c r="R220" s="1281"/>
      <c r="S220" s="1281"/>
      <c r="T220" s="1281"/>
      <c r="U220" s="1281"/>
      <c r="V220" s="1282"/>
      <c r="W220" s="1123" t="s">
        <v>458</v>
      </c>
      <c r="X220" s="757"/>
      <c r="Y220" s="775"/>
      <c r="Z220" s="775" t="str">
        <f t="shared" si="3"/>
        <v>Территория действия тарифа</v>
      </c>
      <c r="AA220" s="775"/>
      <c r="AB220" s="775"/>
      <c r="AC220" s="775"/>
      <c r="AD220" s="757"/>
      <c r="AE220" s="757"/>
      <c r="AF220" s="757"/>
      <c r="AG220" s="757"/>
      <c r="AH220" s="757"/>
      <c r="AI220" s="757"/>
      <c r="AJ220" s="757"/>
    </row>
    <row r="221" spans="1:83" s="749" customFormat="1" ht="22.5">
      <c r="A221" s="1279"/>
      <c r="B221" s="1279"/>
      <c r="C221" s="1279">
        <v>1</v>
      </c>
      <c r="D221" s="829"/>
      <c r="E221" s="831"/>
      <c r="F221" s="831"/>
      <c r="G221" s="831"/>
      <c r="H221" s="831"/>
      <c r="I221" s="833"/>
      <c r="J221" s="825"/>
      <c r="K221" s="828"/>
      <c r="L221" s="742" t="str">
        <f>mergeValue(A221) &amp;"."&amp; mergeValue(B221)&amp;"."&amp; mergeValue(C221)</f>
        <v>1.1.1</v>
      </c>
      <c r="M221" s="657" t="s">
        <v>7</v>
      </c>
      <c r="N221" s="613"/>
      <c r="O221" s="1280"/>
      <c r="P221" s="1281"/>
      <c r="Q221" s="1281"/>
      <c r="R221" s="1281"/>
      <c r="S221" s="1281"/>
      <c r="T221" s="1281"/>
      <c r="U221" s="1281"/>
      <c r="V221" s="1282"/>
      <c r="W221" s="1123" t="s">
        <v>597</v>
      </c>
      <c r="X221" s="757"/>
      <c r="Y221" s="775"/>
      <c r="Z221" s="775" t="str">
        <f t="shared" si="3"/>
        <v xml:space="preserve">Наименование системы теплоснабжения </v>
      </c>
      <c r="AA221" s="775"/>
      <c r="AB221" s="775"/>
      <c r="AC221" s="775"/>
      <c r="AD221" s="757"/>
      <c r="AE221" s="757"/>
      <c r="AF221" s="757"/>
      <c r="AG221" s="757"/>
      <c r="AH221" s="757"/>
      <c r="AI221" s="757"/>
      <c r="AJ221" s="757"/>
    </row>
    <row r="222" spans="1:83" s="749" customFormat="1" ht="22.5">
      <c r="A222" s="1279"/>
      <c r="B222" s="1279"/>
      <c r="C222" s="1279"/>
      <c r="D222" s="1279">
        <v>1</v>
      </c>
      <c r="E222" s="831"/>
      <c r="F222" s="831"/>
      <c r="G222" s="831"/>
      <c r="H222" s="831"/>
      <c r="I222" s="833"/>
      <c r="J222" s="825"/>
      <c r="K222" s="828"/>
      <c r="L222" s="742" t="str">
        <f>mergeValue(A222) &amp;"."&amp; mergeValue(B222)&amp;"."&amp; mergeValue(C222)&amp;"."&amp; mergeValue(D222)</f>
        <v>1.1.1.1</v>
      </c>
      <c r="M222" s="658" t="s">
        <v>21</v>
      </c>
      <c r="N222" s="613"/>
      <c r="O222" s="1280"/>
      <c r="P222" s="1281"/>
      <c r="Q222" s="1281"/>
      <c r="R222" s="1281"/>
      <c r="S222" s="1281"/>
      <c r="T222" s="1281"/>
      <c r="U222" s="1281"/>
      <c r="V222" s="1282"/>
      <c r="W222" s="1123" t="s">
        <v>598</v>
      </c>
      <c r="X222" s="757"/>
      <c r="Y222" s="775"/>
      <c r="Z222" s="775" t="str">
        <f t="shared" si="3"/>
        <v xml:space="preserve">Источник тепловой энергии  </v>
      </c>
      <c r="AA222" s="775"/>
      <c r="AB222" s="775"/>
      <c r="AC222" s="775"/>
      <c r="AD222" s="757"/>
      <c r="AE222" s="757"/>
      <c r="AF222" s="757"/>
      <c r="AG222" s="757"/>
      <c r="AH222" s="757"/>
      <c r="AI222" s="757"/>
      <c r="AJ222" s="757"/>
    </row>
    <row r="223" spans="1:83" s="749" customFormat="1" ht="78.75">
      <c r="A223" s="1279"/>
      <c r="B223" s="1279"/>
      <c r="C223" s="1279"/>
      <c r="D223" s="1279"/>
      <c r="E223" s="1279">
        <v>1</v>
      </c>
      <c r="F223" s="831"/>
      <c r="G223" s="831"/>
      <c r="H223" s="829">
        <v>1</v>
      </c>
      <c r="I223" s="1279">
        <v>1</v>
      </c>
      <c r="J223" s="831"/>
      <c r="K223" s="836"/>
      <c r="L223" s="742" t="str">
        <f>mergeValue(A223) &amp;"."&amp; mergeValue(B223)&amp;"."&amp; mergeValue(C223)&amp;"."&amp; mergeValue(D223)&amp;"."&amp; mergeValue(E223)</f>
        <v>1.1.1.1.1</v>
      </c>
      <c r="M223" s="522" t="s">
        <v>8</v>
      </c>
      <c r="N223" s="613"/>
      <c r="O223" s="1283"/>
      <c r="P223" s="1284"/>
      <c r="Q223" s="1284"/>
      <c r="R223" s="1284"/>
      <c r="S223" s="1284"/>
      <c r="T223" s="1284"/>
      <c r="U223" s="1284"/>
      <c r="V223" s="1285"/>
      <c r="W223" s="1123" t="s">
        <v>716</v>
      </c>
      <c r="X223" s="757"/>
      <c r="Y223" s="775"/>
      <c r="Z223" s="775" t="str">
        <f t="shared" si="3"/>
        <v>Схема подключения теплопотребляющей установки к коллектору источника тепловой энергии</v>
      </c>
      <c r="AA223" s="775"/>
      <c r="AB223" s="775"/>
      <c r="AC223" s="775"/>
      <c r="AD223" s="757"/>
      <c r="AE223" s="757"/>
      <c r="AF223" s="757"/>
      <c r="AG223" s="757"/>
      <c r="AH223" s="757"/>
      <c r="AI223" s="757"/>
      <c r="AJ223" s="757"/>
    </row>
    <row r="224" spans="1:83" s="749" customFormat="1" ht="33.75">
      <c r="A224" s="1279"/>
      <c r="B224" s="1279"/>
      <c r="C224" s="1279"/>
      <c r="D224" s="1279"/>
      <c r="E224" s="1279"/>
      <c r="F224" s="1279">
        <v>1</v>
      </c>
      <c r="G224" s="829"/>
      <c r="H224" s="829"/>
      <c r="I224" s="1279"/>
      <c r="J224" s="1279">
        <v>1</v>
      </c>
      <c r="K224" s="837"/>
      <c r="L224" s="742" t="str">
        <f>mergeValue(A224) &amp;"."&amp; mergeValue(B224)&amp;"."&amp; mergeValue(C224)&amp;"."&amp; mergeValue(D224)&amp;"."&amp; mergeValue(E224)&amp;"."&amp; mergeValue(F224)</f>
        <v>1.1.1.1.1.1</v>
      </c>
      <c r="M224" s="523" t="s">
        <v>9</v>
      </c>
      <c r="N224" s="613"/>
      <c r="O224" s="1283"/>
      <c r="P224" s="1284"/>
      <c r="Q224" s="1284"/>
      <c r="R224" s="1284"/>
      <c r="S224" s="1284"/>
      <c r="T224" s="1284"/>
      <c r="U224" s="1284"/>
      <c r="V224" s="1285"/>
      <c r="W224" s="1123" t="s">
        <v>717</v>
      </c>
      <c r="X224" s="757"/>
      <c r="Y224" s="775"/>
      <c r="Z224" s="775" t="str">
        <f t="shared" si="3"/>
        <v>Группа потребителей</v>
      </c>
      <c r="AA224" s="775"/>
      <c r="AB224" s="775"/>
      <c r="AC224" s="775"/>
      <c r="AD224" s="757"/>
      <c r="AE224" s="757"/>
      <c r="AF224" s="757"/>
      <c r="AG224" s="757"/>
      <c r="AH224" s="757"/>
      <c r="AI224" s="757"/>
      <c r="AJ224" s="757"/>
    </row>
    <row r="225" spans="1:36" s="749" customFormat="1" ht="122.1" customHeight="1">
      <c r="A225" s="1279"/>
      <c r="B225" s="1279"/>
      <c r="C225" s="1279"/>
      <c r="D225" s="1279"/>
      <c r="E225" s="1279"/>
      <c r="F225" s="1279"/>
      <c r="G225" s="829">
        <v>1</v>
      </c>
      <c r="H225" s="829"/>
      <c r="I225" s="1279"/>
      <c r="J225" s="1279"/>
      <c r="K225" s="837">
        <v>1</v>
      </c>
      <c r="L225" s="742" t="str">
        <f>mergeValue(A225) &amp;"."&amp; mergeValue(B225)&amp;"."&amp; mergeValue(C225)&amp;"."&amp; mergeValue(D225)&amp;"."&amp; mergeValue(E225)&amp;"."&amp; mergeValue(F225)&amp;"."&amp; mergeValue(G225)</f>
        <v>1.1.1.1.1.1.1</v>
      </c>
      <c r="M225" s="1009"/>
      <c r="N225" s="613"/>
      <c r="O225" s="724"/>
      <c r="P225" s="724"/>
      <c r="Q225" s="724"/>
      <c r="R225" s="1286"/>
      <c r="S225" s="1287" t="s">
        <v>82</v>
      </c>
      <c r="T225" s="1286"/>
      <c r="U225" s="1287" t="s">
        <v>82</v>
      </c>
      <c r="V225" s="724"/>
      <c r="W225" s="1288" t="s">
        <v>718</v>
      </c>
      <c r="X225" s="757" t="str">
        <f>strCheckDate(O226:V226)</f>
        <v/>
      </c>
      <c r="Y225" s="775"/>
      <c r="Z225" s="775" t="str">
        <f t="shared" si="3"/>
        <v/>
      </c>
      <c r="AA225" s="775"/>
      <c r="AB225" s="775"/>
      <c r="AC225" s="775"/>
      <c r="AD225" s="757"/>
      <c r="AE225" s="757"/>
      <c r="AF225" s="757"/>
      <c r="AG225" s="757"/>
      <c r="AH225" s="757"/>
      <c r="AI225" s="757"/>
      <c r="AJ225" s="757"/>
    </row>
    <row r="226" spans="1:36" s="749" customFormat="1" ht="14.25" hidden="1" customHeight="1">
      <c r="A226" s="1279"/>
      <c r="B226" s="1279"/>
      <c r="C226" s="1279"/>
      <c r="D226" s="1279"/>
      <c r="E226" s="1279"/>
      <c r="F226" s="1279"/>
      <c r="G226" s="829"/>
      <c r="H226" s="829"/>
      <c r="I226" s="1279"/>
      <c r="J226" s="1279"/>
      <c r="K226" s="837"/>
      <c r="L226" s="750"/>
      <c r="M226" s="613"/>
      <c r="N226" s="613"/>
      <c r="O226" s="724"/>
      <c r="P226" s="724"/>
      <c r="Q226" s="730" t="str">
        <f>R225 &amp; "-" &amp; T225</f>
        <v>-</v>
      </c>
      <c r="R226" s="1286"/>
      <c r="S226" s="1287"/>
      <c r="T226" s="1286"/>
      <c r="U226" s="1287"/>
      <c r="V226" s="724"/>
      <c r="W226" s="1289"/>
      <c r="X226" s="757"/>
      <c r="Y226" s="775"/>
      <c r="Z226" s="775" t="str">
        <f t="shared" si="3"/>
        <v/>
      </c>
      <c r="AA226" s="775"/>
      <c r="AB226" s="775"/>
      <c r="AC226" s="775"/>
      <c r="AD226" s="757"/>
      <c r="AE226" s="757"/>
      <c r="AF226" s="757"/>
      <c r="AG226" s="757"/>
      <c r="AH226" s="757"/>
      <c r="AI226" s="757"/>
      <c r="AJ226" s="757"/>
    </row>
    <row r="227" spans="1:36" s="749" customFormat="1" ht="15" customHeight="1">
      <c r="A227" s="1279"/>
      <c r="B227" s="1279"/>
      <c r="C227" s="1279"/>
      <c r="D227" s="1279"/>
      <c r="E227" s="1279"/>
      <c r="F227" s="1279"/>
      <c r="G227" s="831"/>
      <c r="H227" s="829"/>
      <c r="I227" s="1279"/>
      <c r="J227" s="1279"/>
      <c r="K227" s="836"/>
      <c r="L227" s="652"/>
      <c r="M227" s="525" t="s">
        <v>24</v>
      </c>
      <c r="N227" s="726"/>
      <c r="O227" s="726"/>
      <c r="P227" s="726"/>
      <c r="Q227" s="726"/>
      <c r="R227" s="726"/>
      <c r="S227" s="726"/>
      <c r="T227" s="726"/>
      <c r="U227" s="726"/>
      <c r="V227" s="723"/>
      <c r="W227" s="1290"/>
      <c r="X227" s="757"/>
      <c r="Y227" s="775"/>
      <c r="Z227" s="775" t="str">
        <f t="shared" si="3"/>
        <v>Добавить вид теплоносителя (параметры теплоносителя)</v>
      </c>
      <c r="AA227" s="775"/>
      <c r="AB227" s="775"/>
      <c r="AC227" s="775"/>
      <c r="AD227" s="757"/>
      <c r="AE227" s="757"/>
      <c r="AF227" s="757"/>
      <c r="AG227" s="757"/>
      <c r="AH227" s="757"/>
      <c r="AI227" s="757"/>
      <c r="AJ227" s="757"/>
    </row>
    <row r="228" spans="1:36" s="749" customFormat="1" ht="15" customHeight="1">
      <c r="A228" s="1279"/>
      <c r="B228" s="1279"/>
      <c r="C228" s="1279"/>
      <c r="D228" s="1279"/>
      <c r="E228" s="1279"/>
      <c r="F228" s="831"/>
      <c r="G228" s="831"/>
      <c r="H228" s="829"/>
      <c r="I228" s="1279"/>
      <c r="J228" s="831"/>
      <c r="K228" s="836"/>
      <c r="L228" s="652"/>
      <c r="M228" s="524" t="s">
        <v>10</v>
      </c>
      <c r="N228" s="726"/>
      <c r="O228" s="726"/>
      <c r="P228" s="726"/>
      <c r="Q228" s="726"/>
      <c r="R228" s="726"/>
      <c r="S228" s="726"/>
      <c r="T228" s="726"/>
      <c r="U228" s="725"/>
      <c r="V228" s="726"/>
      <c r="W228" s="632"/>
      <c r="X228" s="757"/>
      <c r="Y228" s="775"/>
      <c r="Z228" s="775" t="str">
        <f t="shared" si="3"/>
        <v>Добавить группу потребителей</v>
      </c>
      <c r="AA228" s="775"/>
      <c r="AB228" s="775"/>
      <c r="AC228" s="775"/>
      <c r="AD228" s="757"/>
      <c r="AE228" s="757"/>
      <c r="AF228" s="757"/>
      <c r="AG228" s="757"/>
      <c r="AH228" s="757"/>
      <c r="AI228" s="757"/>
      <c r="AJ228" s="757"/>
    </row>
    <row r="229" spans="1:36" s="749" customFormat="1" ht="15" customHeight="1">
      <c r="A229" s="1279"/>
      <c r="B229" s="1279"/>
      <c r="C229" s="1279"/>
      <c r="D229" s="1279"/>
      <c r="E229" s="835"/>
      <c r="F229" s="831"/>
      <c r="G229" s="831"/>
      <c r="H229" s="831"/>
      <c r="I229" s="827"/>
      <c r="J229" s="824"/>
      <c r="K229" s="834"/>
      <c r="L229" s="652"/>
      <c r="M229" s="721" t="s">
        <v>11</v>
      </c>
      <c r="N229" s="726"/>
      <c r="O229" s="726"/>
      <c r="P229" s="726"/>
      <c r="Q229" s="726"/>
      <c r="R229" s="726"/>
      <c r="S229" s="726"/>
      <c r="T229" s="726"/>
      <c r="U229" s="725"/>
      <c r="V229" s="726"/>
      <c r="W229" s="632"/>
      <c r="X229" s="757"/>
      <c r="Y229" s="775"/>
      <c r="Z229" s="775" t="str">
        <f t="shared" si="3"/>
        <v>Добавить схему подключения</v>
      </c>
      <c r="AA229" s="775"/>
      <c r="AB229" s="775"/>
      <c r="AC229" s="775"/>
      <c r="AD229" s="757"/>
      <c r="AE229" s="757"/>
      <c r="AF229" s="757"/>
      <c r="AG229" s="757"/>
      <c r="AH229" s="757"/>
      <c r="AI229" s="757"/>
      <c r="AJ229" s="757"/>
    </row>
    <row r="230" spans="1:36" s="749" customFormat="1" ht="15" customHeight="1">
      <c r="A230" s="1279"/>
      <c r="B230" s="1279"/>
      <c r="C230" s="1279"/>
      <c r="D230" s="835"/>
      <c r="E230" s="835"/>
      <c r="F230" s="831"/>
      <c r="G230" s="831"/>
      <c r="H230" s="831"/>
      <c r="I230" s="827"/>
      <c r="J230" s="824"/>
      <c r="K230" s="834"/>
      <c r="L230" s="652"/>
      <c r="M230" s="720" t="s">
        <v>16</v>
      </c>
      <c r="N230" s="726"/>
      <c r="O230" s="726"/>
      <c r="P230" s="726"/>
      <c r="Q230" s="726"/>
      <c r="R230" s="726"/>
      <c r="S230" s="726"/>
      <c r="T230" s="726"/>
      <c r="U230" s="725"/>
      <c r="V230" s="726"/>
      <c r="W230" s="632"/>
      <c r="X230" s="757"/>
      <c r="Y230" s="775"/>
      <c r="Z230" s="775" t="str">
        <f t="shared" si="3"/>
        <v>Добавить источник тепловой энергии</v>
      </c>
      <c r="AA230" s="775"/>
      <c r="AB230" s="775"/>
      <c r="AC230" s="775"/>
      <c r="AD230" s="757"/>
      <c r="AE230" s="757"/>
      <c r="AF230" s="757"/>
      <c r="AG230" s="757"/>
      <c r="AH230" s="757"/>
      <c r="AI230" s="757"/>
      <c r="AJ230" s="757"/>
    </row>
    <row r="231" spans="1:36" s="749" customFormat="1" ht="15" customHeight="1">
      <c r="A231" s="1279"/>
      <c r="B231" s="1279"/>
      <c r="C231" s="835"/>
      <c r="D231" s="835"/>
      <c r="E231" s="835"/>
      <c r="F231" s="835"/>
      <c r="G231" s="840"/>
      <c r="H231" s="827"/>
      <c r="I231" s="838"/>
      <c r="J231" s="824"/>
      <c r="K231" s="839"/>
      <c r="L231" s="652"/>
      <c r="M231" s="719" t="s">
        <v>17</v>
      </c>
      <c r="N231" s="726"/>
      <c r="O231" s="726"/>
      <c r="P231" s="726"/>
      <c r="Q231" s="726"/>
      <c r="R231" s="726"/>
      <c r="S231" s="726"/>
      <c r="T231" s="726"/>
      <c r="U231" s="725"/>
      <c r="V231" s="726"/>
      <c r="W231" s="632"/>
      <c r="X231" s="757"/>
      <c r="Y231" s="775"/>
      <c r="Z231" s="775" t="str">
        <f t="shared" si="3"/>
        <v>Добавить наименование системы теплоснабжения</v>
      </c>
      <c r="AA231" s="775"/>
      <c r="AB231" s="775"/>
      <c r="AC231" s="775"/>
      <c r="AD231" s="757"/>
      <c r="AE231" s="757"/>
      <c r="AF231" s="757"/>
      <c r="AG231" s="757"/>
      <c r="AH231" s="757"/>
      <c r="AI231" s="757"/>
      <c r="AJ231" s="757"/>
    </row>
    <row r="232" spans="1:36" s="749" customFormat="1" ht="15" customHeight="1">
      <c r="A232" s="1279"/>
      <c r="B232" s="835"/>
      <c r="C232" s="835"/>
      <c r="D232" s="835"/>
      <c r="E232" s="835"/>
      <c r="F232" s="835"/>
      <c r="G232" s="840"/>
      <c r="H232" s="827"/>
      <c r="I232" s="827"/>
      <c r="J232" s="824"/>
      <c r="K232" s="834"/>
      <c r="L232" s="652"/>
      <c r="M232" s="694" t="s">
        <v>18</v>
      </c>
      <c r="N232" s="726"/>
      <c r="O232" s="726"/>
      <c r="P232" s="726"/>
      <c r="Q232" s="726"/>
      <c r="R232" s="726"/>
      <c r="S232" s="726"/>
      <c r="T232" s="726"/>
      <c r="U232" s="725"/>
      <c r="V232" s="726"/>
      <c r="W232" s="632"/>
      <c r="X232" s="757"/>
      <c r="Y232" s="775"/>
      <c r="Z232" s="775" t="str">
        <f t="shared" si="3"/>
        <v>Добавить территорию действия тарифа</v>
      </c>
      <c r="AA232" s="775"/>
      <c r="AB232" s="775"/>
      <c r="AC232" s="775"/>
      <c r="AD232" s="757"/>
      <c r="AE232" s="757"/>
      <c r="AF232" s="757"/>
      <c r="AG232" s="757"/>
      <c r="AH232" s="757"/>
      <c r="AI232" s="757"/>
      <c r="AJ232" s="757"/>
    </row>
    <row r="233" spans="1:36" s="703" customFormat="1" ht="15" customHeight="1">
      <c r="A233" s="823"/>
      <c r="B233" s="823"/>
      <c r="C233" s="823"/>
      <c r="D233" s="823"/>
      <c r="E233" s="823"/>
      <c r="F233" s="823"/>
      <c r="G233" s="823"/>
      <c r="H233" s="823"/>
      <c r="I233" s="823"/>
      <c r="J233" s="823"/>
      <c r="K233" s="823"/>
      <c r="L233" s="461"/>
      <c r="M233" s="697" t="s">
        <v>307</v>
      </c>
      <c r="N233" s="726"/>
      <c r="O233" s="726"/>
      <c r="P233" s="726"/>
      <c r="Q233" s="726"/>
      <c r="R233" s="726"/>
      <c r="S233" s="726"/>
      <c r="T233" s="726"/>
      <c r="U233" s="725"/>
      <c r="V233" s="726"/>
      <c r="W233" s="726"/>
      <c r="X233" s="726"/>
      <c r="Y233" s="726"/>
      <c r="Z233" s="726"/>
      <c r="AA233" s="726"/>
      <c r="AB233" s="725"/>
      <c r="AC233" s="726"/>
      <c r="AD233" s="632"/>
      <c r="AE233" s="683"/>
      <c r="AF233" s="683"/>
      <c r="AG233" s="683"/>
      <c r="AH233" s="683"/>
    </row>
    <row r="234" spans="1:36" s="935" customFormat="1" ht="18.75" customHeight="1">
      <c r="X234" s="956"/>
      <c r="Y234" s="956"/>
      <c r="Z234" s="956"/>
      <c r="AA234" s="956"/>
      <c r="AB234" s="956"/>
      <c r="AC234" s="956"/>
      <c r="AD234" s="956"/>
      <c r="AE234" s="956"/>
      <c r="AF234" s="956"/>
      <c r="AG234" s="956"/>
      <c r="AH234" s="956"/>
      <c r="AI234" s="956"/>
      <c r="AJ234" s="956"/>
    </row>
    <row r="235" spans="1:36" s="34" customFormat="1" ht="17.100000000000001" customHeight="1">
      <c r="G235" s="34" t="s">
        <v>12</v>
      </c>
      <c r="I235" s="34" t="s">
        <v>210</v>
      </c>
      <c r="V235" s="151"/>
      <c r="X235" s="209"/>
      <c r="Y235" s="209"/>
      <c r="Z235" s="209"/>
      <c r="AA235" s="209"/>
      <c r="AB235" s="209"/>
      <c r="AC235" s="209"/>
      <c r="AD235" s="209"/>
      <c r="AE235" s="209"/>
      <c r="AF235" s="209"/>
      <c r="AG235" s="209"/>
      <c r="AH235" s="209"/>
      <c r="AI235" s="209"/>
      <c r="AJ235" s="209"/>
    </row>
    <row r="236" spans="1:36" s="935" customFormat="1" ht="17.100000000000001" customHeight="1">
      <c r="L236" s="116"/>
      <c r="M236" s="116"/>
      <c r="N236" s="116"/>
      <c r="O236" s="116"/>
      <c r="P236" s="116"/>
      <c r="Q236" s="116"/>
      <c r="R236" s="116"/>
      <c r="S236" s="116"/>
      <c r="T236" s="116"/>
      <c r="U236" s="116"/>
      <c r="V236" s="116"/>
      <c r="W236" s="116"/>
      <c r="X236" s="956"/>
      <c r="Y236" s="956"/>
      <c r="Z236" s="956"/>
      <c r="AA236" s="956"/>
      <c r="AB236" s="956"/>
      <c r="AC236" s="956"/>
      <c r="AD236" s="956"/>
      <c r="AE236" s="956"/>
      <c r="AF236" s="956"/>
      <c r="AG236" s="956"/>
      <c r="AH236" s="956"/>
      <c r="AI236" s="956"/>
      <c r="AJ236" s="956"/>
    </row>
    <row r="237" spans="1:36" s="936" customFormat="1" ht="22.5">
      <c r="A237" s="1279">
        <v>1</v>
      </c>
      <c r="B237" s="961"/>
      <c r="C237" s="961"/>
      <c r="D237" s="961"/>
      <c r="E237" s="927"/>
      <c r="F237" s="972"/>
      <c r="G237" s="972"/>
      <c r="H237" s="972"/>
      <c r="I237" s="929"/>
      <c r="J237" s="925"/>
      <c r="K237" s="909"/>
      <c r="L237" s="976">
        <f>mergeValue(A237)</f>
        <v>1</v>
      </c>
      <c r="M237" s="608" t="s">
        <v>19</v>
      </c>
      <c r="N237" s="613"/>
      <c r="O237" s="1280"/>
      <c r="P237" s="1281"/>
      <c r="Q237" s="1281"/>
      <c r="R237" s="1281"/>
      <c r="S237" s="1281"/>
      <c r="T237" s="1281"/>
      <c r="U237" s="1281"/>
      <c r="V237" s="1282"/>
      <c r="W237" s="1123" t="s">
        <v>715</v>
      </c>
      <c r="X237" s="954"/>
      <c r="Y237" s="775"/>
      <c r="Z237" s="775" t="str">
        <f t="shared" ref="Z237:Z250" si="4">IF(M237="","",M237 )</f>
        <v>Наименование тарифа</v>
      </c>
      <c r="AA237" s="775"/>
      <c r="AB237" s="775"/>
      <c r="AC237" s="775"/>
      <c r="AD237" s="954"/>
      <c r="AE237" s="954"/>
      <c r="AF237" s="954"/>
      <c r="AG237" s="954"/>
      <c r="AH237" s="954"/>
      <c r="AI237" s="954"/>
      <c r="AJ237" s="954"/>
    </row>
    <row r="238" spans="1:36" s="936" customFormat="1" ht="22.5">
      <c r="A238" s="1279"/>
      <c r="B238" s="1279">
        <v>1</v>
      </c>
      <c r="C238" s="961"/>
      <c r="D238" s="961"/>
      <c r="E238" s="972"/>
      <c r="F238" s="972"/>
      <c r="G238" s="972"/>
      <c r="H238" s="972"/>
      <c r="I238" s="967"/>
      <c r="J238" s="900"/>
      <c r="K238" s="903"/>
      <c r="L238" s="976" t="str">
        <f>mergeValue(A238) &amp;"."&amp; mergeValue(B238)</f>
        <v>1.1</v>
      </c>
      <c r="M238" s="656" t="s">
        <v>15</v>
      </c>
      <c r="N238" s="613"/>
      <c r="O238" s="1280"/>
      <c r="P238" s="1281"/>
      <c r="Q238" s="1281"/>
      <c r="R238" s="1281"/>
      <c r="S238" s="1281"/>
      <c r="T238" s="1281"/>
      <c r="U238" s="1281"/>
      <c r="V238" s="1282"/>
      <c r="W238" s="1123" t="s">
        <v>458</v>
      </c>
      <c r="X238" s="954"/>
      <c r="Y238" s="775"/>
      <c r="Z238" s="775" t="str">
        <f t="shared" si="4"/>
        <v>Территория действия тарифа</v>
      </c>
      <c r="AA238" s="775"/>
      <c r="AB238" s="775"/>
      <c r="AC238" s="775"/>
      <c r="AD238" s="954"/>
      <c r="AE238" s="954"/>
      <c r="AF238" s="954"/>
      <c r="AG238" s="954"/>
      <c r="AH238" s="954"/>
      <c r="AI238" s="954"/>
      <c r="AJ238" s="954"/>
    </row>
    <row r="239" spans="1:36" s="936" customFormat="1" ht="22.5">
      <c r="A239" s="1279"/>
      <c r="B239" s="1279"/>
      <c r="C239" s="1279">
        <v>1</v>
      </c>
      <c r="D239" s="961"/>
      <c r="E239" s="972"/>
      <c r="F239" s="972"/>
      <c r="G239" s="972"/>
      <c r="H239" s="972"/>
      <c r="I239" s="908"/>
      <c r="J239" s="900"/>
      <c r="K239" s="903"/>
      <c r="L239" s="976" t="str">
        <f>mergeValue(A239) &amp;"."&amp; mergeValue(B239)&amp;"."&amp; mergeValue(C239)</f>
        <v>1.1.1</v>
      </c>
      <c r="M239" s="657" t="s">
        <v>7</v>
      </c>
      <c r="N239" s="613"/>
      <c r="O239" s="1280"/>
      <c r="P239" s="1281"/>
      <c r="Q239" s="1281"/>
      <c r="R239" s="1281"/>
      <c r="S239" s="1281"/>
      <c r="T239" s="1281"/>
      <c r="U239" s="1281"/>
      <c r="V239" s="1282"/>
      <c r="W239" s="1123" t="s">
        <v>597</v>
      </c>
      <c r="X239" s="954"/>
      <c r="Y239" s="775"/>
      <c r="Z239" s="775" t="str">
        <f t="shared" si="4"/>
        <v xml:space="preserve">Наименование системы теплоснабжения </v>
      </c>
      <c r="AA239" s="775"/>
      <c r="AB239" s="775"/>
      <c r="AC239" s="775"/>
      <c r="AD239" s="954"/>
      <c r="AE239" s="954"/>
      <c r="AF239" s="954"/>
      <c r="AG239" s="954"/>
      <c r="AH239" s="954"/>
      <c r="AI239" s="954"/>
      <c r="AJ239" s="954"/>
    </row>
    <row r="240" spans="1:36" s="936" customFormat="1" ht="22.5">
      <c r="A240" s="1279"/>
      <c r="B240" s="1279"/>
      <c r="C240" s="1279"/>
      <c r="D240" s="1279">
        <v>1</v>
      </c>
      <c r="E240" s="972"/>
      <c r="F240" s="972"/>
      <c r="G240" s="972"/>
      <c r="H240" s="972"/>
      <c r="I240" s="908"/>
      <c r="J240" s="900"/>
      <c r="K240" s="903"/>
      <c r="L240" s="976" t="str">
        <f>mergeValue(A240) &amp;"."&amp; mergeValue(B240)&amp;"."&amp; mergeValue(C240)&amp;"."&amp; mergeValue(D240)</f>
        <v>1.1.1.1</v>
      </c>
      <c r="M240" s="658" t="s">
        <v>21</v>
      </c>
      <c r="N240" s="613"/>
      <c r="O240" s="1280"/>
      <c r="P240" s="1281"/>
      <c r="Q240" s="1281"/>
      <c r="R240" s="1281"/>
      <c r="S240" s="1281"/>
      <c r="T240" s="1281"/>
      <c r="U240" s="1281"/>
      <c r="V240" s="1282"/>
      <c r="W240" s="1123" t="s">
        <v>598</v>
      </c>
      <c r="X240" s="954"/>
      <c r="Y240" s="775"/>
      <c r="Z240" s="775" t="str">
        <f t="shared" si="4"/>
        <v xml:space="preserve">Источник тепловой энергии  </v>
      </c>
      <c r="AA240" s="775"/>
      <c r="AB240" s="775"/>
      <c r="AC240" s="775"/>
      <c r="AD240" s="954"/>
      <c r="AE240" s="954"/>
      <c r="AF240" s="954"/>
      <c r="AG240" s="954"/>
      <c r="AH240" s="954"/>
      <c r="AI240" s="954"/>
      <c r="AJ240" s="954"/>
    </row>
    <row r="241" spans="1:36" s="936" customFormat="1" ht="78.75">
      <c r="A241" s="1279"/>
      <c r="B241" s="1279"/>
      <c r="C241" s="1279"/>
      <c r="D241" s="1279"/>
      <c r="E241" s="1279">
        <v>1</v>
      </c>
      <c r="F241" s="972"/>
      <c r="G241" s="972"/>
      <c r="H241" s="961">
        <v>1</v>
      </c>
      <c r="I241" s="1279">
        <v>1</v>
      </c>
      <c r="J241" s="972"/>
      <c r="K241" s="911"/>
      <c r="L241" s="976" t="str">
        <f>mergeValue(A241) &amp;"."&amp; mergeValue(B241)&amp;"."&amp; mergeValue(C241)&amp;"."&amp; mergeValue(D241)&amp;"."&amp; mergeValue(E241)</f>
        <v>1.1.1.1.1</v>
      </c>
      <c r="M241" s="522" t="s">
        <v>8</v>
      </c>
      <c r="N241" s="613"/>
      <c r="O241" s="1283"/>
      <c r="P241" s="1284"/>
      <c r="Q241" s="1284"/>
      <c r="R241" s="1284"/>
      <c r="S241" s="1284"/>
      <c r="T241" s="1284"/>
      <c r="U241" s="1284"/>
      <c r="V241" s="1285"/>
      <c r="W241" s="1123" t="s">
        <v>716</v>
      </c>
      <c r="X241" s="954"/>
      <c r="Y241" s="775"/>
      <c r="Z241" s="775" t="str">
        <f t="shared" si="4"/>
        <v>Схема подключения теплопотребляющей установки к коллектору источника тепловой энергии</v>
      </c>
      <c r="AA241" s="775"/>
      <c r="AB241" s="775"/>
      <c r="AC241" s="775"/>
      <c r="AD241" s="954"/>
      <c r="AE241" s="954"/>
      <c r="AF241" s="954"/>
      <c r="AG241" s="954"/>
      <c r="AH241" s="954"/>
      <c r="AI241" s="954"/>
      <c r="AJ241" s="954"/>
    </row>
    <row r="242" spans="1:36" s="936" customFormat="1" ht="33.75">
      <c r="A242" s="1279"/>
      <c r="B242" s="1279"/>
      <c r="C242" s="1279"/>
      <c r="D242" s="1279"/>
      <c r="E242" s="1279"/>
      <c r="F242" s="1279">
        <v>1</v>
      </c>
      <c r="G242" s="961"/>
      <c r="H242" s="961"/>
      <c r="I242" s="1279"/>
      <c r="J242" s="1279">
        <v>1</v>
      </c>
      <c r="K242" s="912"/>
      <c r="L242" s="976" t="str">
        <f>mergeValue(A242) &amp;"."&amp; mergeValue(B242)&amp;"."&amp; mergeValue(C242)&amp;"."&amp; mergeValue(D242)&amp;"."&amp; mergeValue(E242)&amp;"."&amp; mergeValue(F242)</f>
        <v>1.1.1.1.1.1</v>
      </c>
      <c r="M242" s="523" t="s">
        <v>9</v>
      </c>
      <c r="N242" s="613"/>
      <c r="O242" s="1283"/>
      <c r="P242" s="1284"/>
      <c r="Q242" s="1284"/>
      <c r="R242" s="1284"/>
      <c r="S242" s="1284"/>
      <c r="T242" s="1284"/>
      <c r="U242" s="1284"/>
      <c r="V242" s="1285"/>
      <c r="W242" s="1123" t="s">
        <v>717</v>
      </c>
      <c r="X242" s="954"/>
      <c r="Y242" s="775"/>
      <c r="Z242" s="775" t="str">
        <f t="shared" si="4"/>
        <v>Группа потребителей</v>
      </c>
      <c r="AA242" s="775"/>
      <c r="AB242" s="775"/>
      <c r="AC242" s="775"/>
      <c r="AD242" s="954"/>
      <c r="AE242" s="954"/>
      <c r="AF242" s="954"/>
      <c r="AG242" s="954"/>
      <c r="AH242" s="954"/>
      <c r="AI242" s="954"/>
      <c r="AJ242" s="954"/>
    </row>
    <row r="243" spans="1:36" s="936" customFormat="1" ht="122.1" customHeight="1">
      <c r="A243" s="1279"/>
      <c r="B243" s="1279"/>
      <c r="C243" s="1279"/>
      <c r="D243" s="1279"/>
      <c r="E243" s="1279"/>
      <c r="F243" s="1279"/>
      <c r="G243" s="961">
        <v>1</v>
      </c>
      <c r="H243" s="961"/>
      <c r="I243" s="1279"/>
      <c r="J243" s="1279"/>
      <c r="K243" s="912">
        <v>1</v>
      </c>
      <c r="L243" s="976" t="str">
        <f>mergeValue(A243) &amp;"."&amp; mergeValue(B243)&amp;"."&amp; mergeValue(C243)&amp;"."&amp; mergeValue(D243)&amp;"."&amp; mergeValue(E243)&amp;"."&amp; mergeValue(F243)&amp;"."&amp; mergeValue(G243)</f>
        <v>1.1.1.1.1.1.1</v>
      </c>
      <c r="M243" s="1009"/>
      <c r="N243" s="613"/>
      <c r="O243" s="647"/>
      <c r="P243" s="724"/>
      <c r="Q243" s="1033"/>
      <c r="R243" s="1286"/>
      <c r="S243" s="1287" t="s">
        <v>82</v>
      </c>
      <c r="T243" s="1286"/>
      <c r="U243" s="1287" t="s">
        <v>82</v>
      </c>
      <c r="V243" s="724"/>
      <c r="W243" s="1288" t="s">
        <v>718</v>
      </c>
      <c r="X243" s="954" t="str">
        <f>strCheckDate(O244:V244)</f>
        <v/>
      </c>
      <c r="Y243" s="775"/>
      <c r="Z243" s="775" t="str">
        <f t="shared" si="4"/>
        <v/>
      </c>
      <c r="AA243" s="775"/>
      <c r="AB243" s="775"/>
      <c r="AC243" s="775"/>
      <c r="AD243" s="954"/>
      <c r="AE243" s="954"/>
      <c r="AF243" s="954"/>
      <c r="AG243" s="954"/>
      <c r="AH243" s="954"/>
      <c r="AI243" s="954"/>
      <c r="AJ243" s="954"/>
    </row>
    <row r="244" spans="1:36" s="936" customFormat="1" ht="11.25" hidden="1" customHeight="1">
      <c r="A244" s="1279"/>
      <c r="B244" s="1279"/>
      <c r="C244" s="1279"/>
      <c r="D244" s="1279"/>
      <c r="E244" s="1279"/>
      <c r="F244" s="1279"/>
      <c r="G244" s="961"/>
      <c r="H244" s="961"/>
      <c r="I244" s="1279"/>
      <c r="J244" s="1279"/>
      <c r="K244" s="912"/>
      <c r="L244" s="750"/>
      <c r="M244" s="613"/>
      <c r="N244" s="613"/>
      <c r="O244" s="724"/>
      <c r="P244" s="724"/>
      <c r="Q244" s="730" t="str">
        <f>R243 &amp; "-" &amp; T243</f>
        <v>-</v>
      </c>
      <c r="R244" s="1286"/>
      <c r="S244" s="1287"/>
      <c r="T244" s="1286"/>
      <c r="U244" s="1287"/>
      <c r="V244" s="724"/>
      <c r="W244" s="1289"/>
      <c r="X244" s="954"/>
      <c r="Y244" s="775"/>
      <c r="Z244" s="775" t="str">
        <f t="shared" si="4"/>
        <v/>
      </c>
      <c r="AA244" s="775"/>
      <c r="AB244" s="775"/>
      <c r="AC244" s="775"/>
      <c r="AD244" s="954"/>
      <c r="AE244" s="954"/>
      <c r="AF244" s="954"/>
      <c r="AG244" s="954"/>
      <c r="AH244" s="954"/>
      <c r="AI244" s="954"/>
      <c r="AJ244" s="954"/>
    </row>
    <row r="245" spans="1:36" s="936" customFormat="1" ht="15" customHeight="1">
      <c r="A245" s="1279"/>
      <c r="B245" s="1279"/>
      <c r="C245" s="1279"/>
      <c r="D245" s="1279"/>
      <c r="E245" s="1279"/>
      <c r="F245" s="1279"/>
      <c r="G245" s="972"/>
      <c r="H245" s="961"/>
      <c r="I245" s="1279"/>
      <c r="J245" s="1279"/>
      <c r="K245" s="911"/>
      <c r="L245" s="652"/>
      <c r="M245" s="525" t="s">
        <v>24</v>
      </c>
      <c r="N245" s="952"/>
      <c r="O245" s="952"/>
      <c r="P245" s="952"/>
      <c r="Q245" s="952"/>
      <c r="R245" s="952"/>
      <c r="S245" s="952"/>
      <c r="T245" s="952"/>
      <c r="U245" s="952"/>
      <c r="V245" s="723"/>
      <c r="W245" s="1290"/>
      <c r="X245" s="954"/>
      <c r="Y245" s="775"/>
      <c r="Z245" s="775" t="str">
        <f t="shared" si="4"/>
        <v>Добавить вид теплоносителя (параметры теплоносителя)</v>
      </c>
      <c r="AA245" s="775"/>
      <c r="AB245" s="775"/>
      <c r="AC245" s="775"/>
      <c r="AD245" s="954"/>
      <c r="AE245" s="954"/>
      <c r="AF245" s="954"/>
      <c r="AG245" s="954"/>
      <c r="AH245" s="954"/>
      <c r="AI245" s="954"/>
      <c r="AJ245" s="954"/>
    </row>
    <row r="246" spans="1:36" s="936" customFormat="1" ht="15" customHeight="1">
      <c r="A246" s="1279"/>
      <c r="B246" s="1279"/>
      <c r="C246" s="1279"/>
      <c r="D246" s="1279"/>
      <c r="E246" s="1279"/>
      <c r="F246" s="972"/>
      <c r="G246" s="972"/>
      <c r="H246" s="961"/>
      <c r="I246" s="1279"/>
      <c r="J246" s="972"/>
      <c r="K246" s="911"/>
      <c r="L246" s="652"/>
      <c r="M246" s="524" t="s">
        <v>10</v>
      </c>
      <c r="N246" s="952"/>
      <c r="O246" s="952"/>
      <c r="P246" s="952"/>
      <c r="Q246" s="952"/>
      <c r="R246" s="952"/>
      <c r="S246" s="952"/>
      <c r="T246" s="952"/>
      <c r="U246" s="951"/>
      <c r="V246" s="952"/>
      <c r="W246" s="632"/>
      <c r="X246" s="954"/>
      <c r="Y246" s="775"/>
      <c r="Z246" s="775" t="str">
        <f t="shared" si="4"/>
        <v>Добавить группу потребителей</v>
      </c>
      <c r="AA246" s="775"/>
      <c r="AB246" s="775"/>
      <c r="AC246" s="775"/>
      <c r="AD246" s="954"/>
      <c r="AE246" s="954"/>
      <c r="AF246" s="954"/>
      <c r="AG246" s="954"/>
      <c r="AH246" s="954"/>
      <c r="AI246" s="954"/>
      <c r="AJ246" s="954"/>
    </row>
    <row r="247" spans="1:36" s="936" customFormat="1" ht="15" customHeight="1">
      <c r="A247" s="1279"/>
      <c r="B247" s="1279"/>
      <c r="C247" s="1279"/>
      <c r="D247" s="1279"/>
      <c r="E247" s="910"/>
      <c r="F247" s="972"/>
      <c r="G247" s="972"/>
      <c r="H247" s="972"/>
      <c r="I247" s="925"/>
      <c r="J247" s="940"/>
      <c r="K247" s="909"/>
      <c r="L247" s="652"/>
      <c r="M247" s="947" t="s">
        <v>11</v>
      </c>
      <c r="N247" s="952"/>
      <c r="O247" s="952"/>
      <c r="P247" s="952"/>
      <c r="Q247" s="952"/>
      <c r="R247" s="952"/>
      <c r="S247" s="952"/>
      <c r="T247" s="952"/>
      <c r="U247" s="951"/>
      <c r="V247" s="952"/>
      <c r="W247" s="632"/>
      <c r="X247" s="954"/>
      <c r="Y247" s="775"/>
      <c r="Z247" s="775" t="str">
        <f t="shared" si="4"/>
        <v>Добавить схему подключения</v>
      </c>
      <c r="AA247" s="775"/>
      <c r="AB247" s="775"/>
      <c r="AC247" s="775"/>
      <c r="AD247" s="954"/>
      <c r="AE247" s="954"/>
      <c r="AF247" s="954"/>
      <c r="AG247" s="954"/>
      <c r="AH247" s="954"/>
      <c r="AI247" s="954"/>
      <c r="AJ247" s="954"/>
    </row>
    <row r="248" spans="1:36" s="936" customFormat="1" ht="15" customHeight="1">
      <c r="A248" s="1279"/>
      <c r="B248" s="1279"/>
      <c r="C248" s="1279"/>
      <c r="D248" s="910"/>
      <c r="E248" s="910"/>
      <c r="F248" s="972"/>
      <c r="G248" s="972"/>
      <c r="H248" s="972"/>
      <c r="I248" s="925"/>
      <c r="J248" s="940"/>
      <c r="K248" s="909"/>
      <c r="L248" s="652"/>
      <c r="M248" s="946" t="s">
        <v>16</v>
      </c>
      <c r="N248" s="952"/>
      <c r="O248" s="952"/>
      <c r="P248" s="952"/>
      <c r="Q248" s="952"/>
      <c r="R248" s="952"/>
      <c r="S248" s="952"/>
      <c r="T248" s="952"/>
      <c r="U248" s="951"/>
      <c r="V248" s="952"/>
      <c r="W248" s="632"/>
      <c r="X248" s="954"/>
      <c r="Y248" s="775"/>
      <c r="Z248" s="775" t="str">
        <f t="shared" si="4"/>
        <v>Добавить источник тепловой энергии</v>
      </c>
      <c r="AA248" s="775"/>
      <c r="AB248" s="775"/>
      <c r="AC248" s="775"/>
      <c r="AD248" s="954"/>
      <c r="AE248" s="954"/>
      <c r="AF248" s="954"/>
      <c r="AG248" s="954"/>
      <c r="AH248" s="954"/>
      <c r="AI248" s="954"/>
      <c r="AJ248" s="954"/>
    </row>
    <row r="249" spans="1:36" s="936" customFormat="1" ht="15" customHeight="1">
      <c r="A249" s="1279"/>
      <c r="B249" s="1279"/>
      <c r="C249" s="910"/>
      <c r="D249" s="910"/>
      <c r="E249" s="910"/>
      <c r="F249" s="910"/>
      <c r="G249" s="915"/>
      <c r="H249" s="925"/>
      <c r="I249" s="913"/>
      <c r="J249" s="940"/>
      <c r="K249" s="914"/>
      <c r="L249" s="652"/>
      <c r="M249" s="945" t="s">
        <v>17</v>
      </c>
      <c r="N249" s="952"/>
      <c r="O249" s="952"/>
      <c r="P249" s="952"/>
      <c r="Q249" s="952"/>
      <c r="R249" s="952"/>
      <c r="S249" s="952"/>
      <c r="T249" s="952"/>
      <c r="U249" s="951"/>
      <c r="V249" s="952"/>
      <c r="W249" s="632"/>
      <c r="X249" s="954"/>
      <c r="Y249" s="775"/>
      <c r="Z249" s="775" t="str">
        <f t="shared" si="4"/>
        <v>Добавить наименование системы теплоснабжения</v>
      </c>
      <c r="AA249" s="775"/>
      <c r="AB249" s="775"/>
      <c r="AC249" s="775"/>
      <c r="AD249" s="954"/>
      <c r="AE249" s="954"/>
      <c r="AF249" s="954"/>
      <c r="AG249" s="954"/>
      <c r="AH249" s="954"/>
      <c r="AI249" s="954"/>
      <c r="AJ249" s="954"/>
    </row>
    <row r="250" spans="1:36" s="936" customFormat="1" ht="15" customHeight="1">
      <c r="A250" s="1279"/>
      <c r="B250" s="910"/>
      <c r="C250" s="910"/>
      <c r="D250" s="910"/>
      <c r="E250" s="910"/>
      <c r="F250" s="910"/>
      <c r="G250" s="915"/>
      <c r="H250" s="925"/>
      <c r="I250" s="925"/>
      <c r="J250" s="940"/>
      <c r="K250" s="909"/>
      <c r="L250" s="652"/>
      <c r="M250" s="694" t="s">
        <v>18</v>
      </c>
      <c r="N250" s="952"/>
      <c r="O250" s="952"/>
      <c r="P250" s="952"/>
      <c r="Q250" s="952"/>
      <c r="R250" s="952"/>
      <c r="S250" s="952"/>
      <c r="T250" s="952"/>
      <c r="U250" s="951"/>
      <c r="V250" s="952"/>
      <c r="W250" s="632"/>
      <c r="X250" s="954"/>
      <c r="Y250" s="775"/>
      <c r="Z250" s="775" t="str">
        <f t="shared" si="4"/>
        <v>Добавить территорию действия тарифа</v>
      </c>
      <c r="AA250" s="775"/>
      <c r="AB250" s="775"/>
      <c r="AC250" s="775"/>
      <c r="AD250" s="954"/>
      <c r="AE250" s="954"/>
      <c r="AF250" s="954"/>
      <c r="AG250" s="954"/>
      <c r="AH250" s="954"/>
      <c r="AI250" s="954"/>
      <c r="AJ250" s="954"/>
    </row>
    <row r="251" spans="1:36" s="935" customFormat="1" ht="15" customHeight="1">
      <c r="L251" s="461"/>
      <c r="M251" s="697" t="s">
        <v>307</v>
      </c>
      <c r="N251" s="952"/>
      <c r="O251" s="952"/>
      <c r="P251" s="952"/>
      <c r="Q251" s="952"/>
      <c r="R251" s="952"/>
      <c r="S251" s="952"/>
      <c r="T251" s="952"/>
      <c r="U251" s="951"/>
      <c r="V251" s="952"/>
      <c r="W251" s="632"/>
      <c r="X251" s="956"/>
      <c r="Y251" s="956"/>
      <c r="Z251" s="956"/>
      <c r="AA251" s="956"/>
      <c r="AB251" s="956"/>
      <c r="AC251" s="956"/>
      <c r="AD251" s="956"/>
      <c r="AE251" s="956"/>
      <c r="AF251" s="956"/>
      <c r="AG251" s="956"/>
      <c r="AH251" s="956"/>
    </row>
    <row r="252" spans="1:36" s="564" customFormat="1" ht="15" customHeight="1">
      <c r="A252" s="563"/>
      <c r="B252" s="563"/>
      <c r="C252" s="563"/>
      <c r="D252" s="563"/>
      <c r="E252" s="563"/>
      <c r="F252" s="563"/>
      <c r="G252" s="562"/>
      <c r="H252" s="563"/>
      <c r="I252" s="383"/>
      <c r="J252" s="646"/>
      <c r="K252" s="383"/>
      <c r="L252" s="565"/>
      <c r="M252" s="640"/>
      <c r="N252" s="736"/>
      <c r="O252" s="736"/>
      <c r="P252" s="736"/>
      <c r="Q252" s="736"/>
      <c r="R252" s="736"/>
      <c r="S252" s="736"/>
      <c r="T252" s="736"/>
      <c r="U252" s="644"/>
      <c r="V252" s="736"/>
      <c r="W252" s="736"/>
      <c r="X252" s="736"/>
      <c r="Y252" s="736"/>
      <c r="Z252" s="736"/>
      <c r="AA252" s="736"/>
      <c r="AB252" s="644"/>
      <c r="AC252" s="736"/>
      <c r="AD252" s="644"/>
      <c r="AE252" s="563"/>
      <c r="AF252" s="563"/>
      <c r="AG252" s="563"/>
      <c r="AH252" s="563"/>
    </row>
    <row r="253" spans="1:36" s="34" customFormat="1" ht="11.25">
      <c r="A253" s="34" t="s">
        <v>275</v>
      </c>
    </row>
    <row r="254" spans="1:36" ht="11.25"/>
    <row r="255" spans="1:36" s="13" customFormat="1" ht="15" customHeight="1">
      <c r="C255" s="160"/>
      <c r="D255" s="117"/>
      <c r="E255" s="1013"/>
    </row>
    <row r="257" spans="1:24" s="34" customFormat="1" ht="17.100000000000001" customHeight="1">
      <c r="A257" s="34" t="s">
        <v>274</v>
      </c>
    </row>
    <row r="259" spans="1:24" s="35" customFormat="1" ht="17.100000000000001" customHeight="1">
      <c r="A259" s="92"/>
      <c r="B259" s="92"/>
      <c r="C259" s="81"/>
      <c r="D259" s="144"/>
      <c r="E259" s="100">
        <v>1</v>
      </c>
      <c r="F259" s="101"/>
      <c r="G259" s="101"/>
      <c r="H259" s="101"/>
      <c r="I259" s="101"/>
      <c r="J259" s="101"/>
      <c r="K259" s="101"/>
      <c r="L259" s="101"/>
      <c r="M259" s="101"/>
      <c r="N259" s="101"/>
      <c r="O259" s="101"/>
      <c r="P259" s="101"/>
      <c r="Q259" s="101"/>
      <c r="R259" s="102"/>
      <c r="S259" s="102"/>
      <c r="T259" s="102"/>
      <c r="U259" s="103"/>
      <c r="V259" s="103"/>
      <c r="W259" s="103"/>
      <c r="X259" s="104"/>
    </row>
    <row r="261" spans="1:24" s="34" customFormat="1" ht="17.100000000000001" customHeight="1">
      <c r="A261" s="34" t="s">
        <v>275</v>
      </c>
    </row>
    <row r="262" spans="1:24" ht="17.100000000000001" customHeight="1">
      <c r="G262" s="90"/>
      <c r="H262" s="90"/>
    </row>
    <row r="263" spans="1:24" s="35" customFormat="1" ht="17.100000000000001" customHeight="1">
      <c r="A263" s="91"/>
      <c r="B263" s="83"/>
      <c r="C263" s="81"/>
      <c r="D263" s="144"/>
      <c r="E263" s="105" t="s">
        <v>91</v>
      </c>
      <c r="F263" s="101"/>
      <c r="G263" s="101"/>
      <c r="H263" s="101"/>
      <c r="I263" s="101"/>
      <c r="J263" s="102"/>
      <c r="K263" s="102"/>
      <c r="L263" s="102"/>
      <c r="M263" s="103"/>
      <c r="N263" s="103"/>
      <c r="O263" s="103"/>
      <c r="P263" s="104"/>
      <c r="Q263" s="84"/>
      <c r="R263" s="84"/>
      <c r="S263" s="84"/>
      <c r="T263" s="84"/>
      <c r="U263" s="84"/>
      <c r="V263" s="84"/>
      <c r="W263" s="84"/>
      <c r="X263" s="84"/>
    </row>
    <row r="265" spans="1:24" s="34" customFormat="1" ht="17.100000000000001" customHeight="1">
      <c r="A265" s="34" t="s">
        <v>276</v>
      </c>
    </row>
    <row r="266" spans="1:24" ht="17.100000000000001" customHeight="1">
      <c r="G266" s="90"/>
      <c r="H266" s="90"/>
    </row>
    <row r="267" spans="1:24" s="35" customFormat="1" ht="17.100000000000001" customHeight="1">
      <c r="A267" s="91"/>
      <c r="B267" s="83"/>
      <c r="C267" s="81"/>
      <c r="D267" s="144"/>
      <c r="E267" s="105" t="s">
        <v>91</v>
      </c>
      <c r="F267" s="101"/>
      <c r="G267" s="101"/>
      <c r="H267" s="101"/>
      <c r="I267" s="101"/>
      <c r="J267" s="102"/>
      <c r="K267" s="102"/>
      <c r="L267" s="102"/>
      <c r="M267" s="103"/>
      <c r="N267" s="103"/>
      <c r="O267" s="103"/>
      <c r="P267" s="104"/>
      <c r="Q267" s="84"/>
      <c r="R267" s="84"/>
      <c r="S267" s="84"/>
      <c r="T267" s="84"/>
      <c r="U267" s="84"/>
      <c r="V267" s="84"/>
      <c r="W267" s="84"/>
      <c r="X267" s="84"/>
    </row>
    <row r="269" spans="1:24" s="34" customFormat="1" ht="17.100000000000001" customHeight="1">
      <c r="A269" s="34" t="s">
        <v>303</v>
      </c>
      <c r="B269" s="34" t="s">
        <v>304</v>
      </c>
      <c r="C269" s="34" t="s">
        <v>305</v>
      </c>
    </row>
    <row r="271" spans="1:24" s="22" customFormat="1" ht="20.100000000000001" customHeight="1">
      <c r="A271" s="86"/>
      <c r="B271" s="85"/>
      <c r="C271" s="19"/>
      <c r="D271" s="20"/>
      <c r="F271" s="37" t="s">
        <v>79</v>
      </c>
      <c r="G271" s="26"/>
      <c r="I271" s="52"/>
    </row>
    <row r="272" spans="1:24" s="22" customFormat="1" ht="22.5">
      <c r="A272" s="86"/>
      <c r="B272" s="87"/>
      <c r="C272" s="19"/>
      <c r="D272" s="32"/>
      <c r="E272" s="31" t="s">
        <v>75</v>
      </c>
      <c r="F272" s="33"/>
      <c r="G272" s="26"/>
      <c r="I272" s="52"/>
    </row>
    <row r="273" spans="1:9" s="22" customFormat="1" ht="19.5">
      <c r="A273" s="86"/>
      <c r="B273" s="87"/>
      <c r="C273" s="19"/>
      <c r="D273" s="32"/>
      <c r="E273" s="31" t="s">
        <v>76</v>
      </c>
      <c r="F273" s="33"/>
      <c r="G273" s="26"/>
      <c r="I273" s="52"/>
    </row>
    <row r="274" spans="1:9" s="22" customFormat="1" ht="13.5" customHeight="1">
      <c r="A274" s="85"/>
      <c r="B274" s="85"/>
      <c r="C274" s="19"/>
      <c r="D274" s="23"/>
      <c r="E274" s="24"/>
      <c r="F274" s="36"/>
      <c r="G274" s="20"/>
      <c r="I274" s="52"/>
    </row>
    <row r="275" spans="1:9" s="22" customFormat="1" ht="20.100000000000001" customHeight="1">
      <c r="A275" s="86"/>
      <c r="B275" s="85"/>
      <c r="C275" s="19"/>
      <c r="D275" s="20"/>
      <c r="F275" s="37" t="s">
        <v>170</v>
      </c>
      <c r="G275" s="26"/>
      <c r="I275" s="52"/>
    </row>
    <row r="276" spans="1:9" s="22" customFormat="1" ht="22.5">
      <c r="A276" s="86"/>
      <c r="B276" s="87"/>
      <c r="C276" s="19"/>
      <c r="D276" s="32"/>
      <c r="E276" s="38" t="s">
        <v>85</v>
      </c>
      <c r="F276" s="33"/>
      <c r="G276" s="26"/>
      <c r="I276" s="52"/>
    </row>
    <row r="277" spans="1:9" s="22" customFormat="1" ht="22.5">
      <c r="A277" s="86"/>
      <c r="B277" s="87"/>
      <c r="C277" s="19"/>
      <c r="D277" s="32"/>
      <c r="E277" s="38" t="s">
        <v>169</v>
      </c>
      <c r="F277" s="33"/>
      <c r="G277" s="26"/>
      <c r="I277" s="52"/>
    </row>
    <row r="278" spans="1:9" s="22" customFormat="1" ht="13.5" customHeight="1">
      <c r="A278" s="85"/>
      <c r="B278" s="85"/>
      <c r="C278" s="19"/>
      <c r="D278" s="23"/>
      <c r="E278" s="24"/>
      <c r="F278" s="36"/>
      <c r="G278" s="20"/>
      <c r="I278" s="52"/>
    </row>
    <row r="279" spans="1:9" s="22" customFormat="1" ht="20.100000000000001" customHeight="1">
      <c r="A279" s="86"/>
      <c r="B279" s="85"/>
      <c r="C279" s="19"/>
      <c r="D279" s="20"/>
      <c r="F279" s="37" t="s">
        <v>171</v>
      </c>
      <c r="G279" s="26"/>
      <c r="I279" s="52"/>
    </row>
    <row r="280" spans="1:9" s="22" customFormat="1" ht="22.5">
      <c r="A280" s="86"/>
      <c r="B280" s="87"/>
      <c r="C280" s="19"/>
      <c r="D280" s="32"/>
      <c r="E280" s="38" t="s">
        <v>85</v>
      </c>
      <c r="F280" s="33"/>
      <c r="G280" s="26"/>
      <c r="I280" s="52"/>
    </row>
    <row r="281" spans="1:9" s="22" customFormat="1" ht="22.5">
      <c r="A281" s="86"/>
      <c r="B281" s="87"/>
      <c r="C281" s="19"/>
      <c r="D281" s="32"/>
      <c r="E281" s="38" t="s">
        <v>169</v>
      </c>
      <c r="F281" s="33"/>
      <c r="G281" s="26"/>
      <c r="I281" s="52"/>
    </row>
    <row r="282" spans="1:9" s="22" customFormat="1" ht="13.5" customHeight="1">
      <c r="A282" s="85"/>
      <c r="B282" s="85"/>
      <c r="C282" s="19"/>
      <c r="D282" s="23"/>
      <c r="E282" s="24"/>
      <c r="F282" s="36"/>
      <c r="G282" s="20"/>
      <c r="I282" s="52"/>
    </row>
    <row r="283" spans="1:9" s="22" customFormat="1" ht="20.100000000000001" customHeight="1">
      <c r="A283" s="86"/>
      <c r="B283" s="85"/>
      <c r="C283" s="19"/>
      <c r="D283" s="20"/>
      <c r="F283" s="37" t="s">
        <v>172</v>
      </c>
      <c r="G283" s="26"/>
      <c r="I283" s="52"/>
    </row>
    <row r="284" spans="1:9" s="22" customFormat="1" ht="22.5">
      <c r="A284" s="86"/>
      <c r="B284" s="87"/>
      <c r="C284" s="19"/>
      <c r="D284" s="32"/>
      <c r="E284" s="31" t="s">
        <v>85</v>
      </c>
      <c r="F284" s="33"/>
      <c r="G284" s="26"/>
      <c r="I284" s="52"/>
    </row>
    <row r="285" spans="1:9" s="22" customFormat="1" ht="19.5">
      <c r="A285" s="86"/>
      <c r="B285" s="87"/>
      <c r="C285" s="19"/>
      <c r="D285" s="32"/>
      <c r="E285" s="31" t="s">
        <v>86</v>
      </c>
      <c r="F285" s="33"/>
      <c r="G285" s="26"/>
      <c r="I285" s="52"/>
    </row>
    <row r="286" spans="1:9" s="22" customFormat="1" ht="22.5">
      <c r="A286" s="86"/>
      <c r="B286" s="87"/>
      <c r="C286" s="19"/>
      <c r="D286" s="32"/>
      <c r="E286" s="38" t="s">
        <v>169</v>
      </c>
      <c r="F286" s="33"/>
      <c r="G286" s="26"/>
      <c r="I286" s="52"/>
    </row>
    <row r="287" spans="1:9" s="22" customFormat="1" ht="19.5">
      <c r="A287" s="86"/>
      <c r="B287" s="87"/>
      <c r="C287" s="19"/>
      <c r="D287" s="32"/>
      <c r="E287" s="31" t="s">
        <v>87</v>
      </c>
      <c r="F287" s="33"/>
      <c r="G287" s="26"/>
      <c r="I287" s="52"/>
    </row>
    <row r="289" spans="1:83" s="34" customFormat="1" ht="17.100000000000001" customHeight="1">
      <c r="A289" s="34" t="s">
        <v>324</v>
      </c>
    </row>
    <row r="291" spans="1:83" s="121" customFormat="1" ht="14.25">
      <c r="A291" s="178" t="s">
        <v>48</v>
      </c>
      <c r="B291" s="129" t="s">
        <v>251</v>
      </c>
      <c r="C291" s="130"/>
      <c r="D291" s="132"/>
      <c r="E291" s="416"/>
      <c r="F291" s="1026"/>
      <c r="G291" s="1026"/>
      <c r="H291" s="1026"/>
      <c r="I291" s="1031"/>
      <c r="J291" s="294"/>
      <c r="K291" s="295"/>
      <c r="M291" s="421" t="str">
        <f>IF(ISERROR(INDEX(kind_of_nameforms,MATCH(E291,kind_of_forms,0),1)),"",INDEX(kind_of_nameforms,MATCH(E291,kind_of_forms,0),1))</f>
        <v/>
      </c>
    </row>
    <row r="294" spans="1:83" s="253" customFormat="1" ht="15">
      <c r="A294" s="34" t="s">
        <v>401</v>
      </c>
      <c r="B294" s="34"/>
      <c r="C294" s="34"/>
      <c r="D294" s="34"/>
      <c r="E294" s="34"/>
      <c r="F294" s="34"/>
      <c r="G294" s="34"/>
      <c r="H294" s="34"/>
      <c r="I294" s="34"/>
      <c r="J294" s="34"/>
      <c r="K294" s="34"/>
      <c r="L294" s="34"/>
      <c r="M294" s="34"/>
      <c r="N294" s="34"/>
      <c r="O294" s="34"/>
      <c r="P294" s="34"/>
      <c r="Q294" s="34"/>
      <c r="R294" s="34"/>
      <c r="S294" s="34"/>
      <c r="T294" s="34"/>
      <c r="U294" s="252"/>
      <c r="V294" s="34"/>
      <c r="W294" s="34"/>
    </row>
    <row r="295" spans="1:83" s="253" customFormat="1" ht="15">
      <c r="D295" s="334"/>
      <c r="E295" s="334"/>
      <c r="F295" s="334"/>
      <c r="G295" s="334"/>
      <c r="H295" s="334"/>
      <c r="I295" s="334"/>
      <c r="J295" s="334"/>
      <c r="K295" s="334"/>
      <c r="L295" s="334"/>
      <c r="U295" s="254"/>
    </row>
    <row r="296" spans="1:83" s="257" customFormat="1" ht="15" customHeight="1">
      <c r="A296" s="84"/>
      <c r="B296" s="179" t="s">
        <v>402</v>
      </c>
      <c r="C296" s="1407"/>
      <c r="D296" s="1224">
        <v>1</v>
      </c>
      <c r="E296" s="1317"/>
      <c r="F296" s="328"/>
      <c r="G296" s="181">
        <v>0</v>
      </c>
      <c r="H296" s="333"/>
      <c r="I296" s="242"/>
      <c r="J296" s="370" t="s">
        <v>493</v>
      </c>
      <c r="K296" s="148"/>
      <c r="L296" s="258"/>
      <c r="M296" s="204">
        <f>mergeValue(H296)</f>
        <v>0</v>
      </c>
      <c r="N296" s="194"/>
      <c r="O296" s="194"/>
      <c r="P296" s="204" t="str">
        <f>IF(ISERROR(MATCH(Q296,MODesc,0)),"n","y")</f>
        <v>n</v>
      </c>
      <c r="Q296" s="194"/>
      <c r="R296" s="204" t="str">
        <f>K296&amp;"("&amp;L296&amp;")"</f>
        <v>()</v>
      </c>
      <c r="S296" s="179"/>
      <c r="T296" s="179"/>
      <c r="U296" s="240"/>
      <c r="V296" s="179"/>
      <c r="W296" s="179"/>
      <c r="X296" s="179"/>
      <c r="Y296" s="256"/>
      <c r="Z296" s="256"/>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c r="BS296" s="219"/>
      <c r="BT296" s="219"/>
      <c r="BU296" s="219"/>
      <c r="BV296" s="256"/>
      <c r="BW296" s="256"/>
      <c r="BX296" s="256"/>
      <c r="BY296" s="256"/>
      <c r="BZ296" s="256"/>
      <c r="CA296" s="256"/>
      <c r="CB296" s="256"/>
      <c r="CC296" s="256"/>
      <c r="CD296" s="256"/>
      <c r="CE296" s="256"/>
    </row>
    <row r="297" spans="1:83" s="257" customFormat="1" ht="15" customHeight="1">
      <c r="A297" s="84"/>
      <c r="B297" s="84"/>
      <c r="C297" s="1407"/>
      <c r="D297" s="1224"/>
      <c r="E297" s="1317"/>
      <c r="F297" s="242"/>
      <c r="G297" s="243"/>
      <c r="H297" s="148" t="s">
        <v>400</v>
      </c>
      <c r="I297" s="243"/>
      <c r="J297" s="243"/>
      <c r="K297" s="259"/>
      <c r="L297" s="258"/>
      <c r="M297" s="194"/>
      <c r="N297" s="194"/>
      <c r="O297" s="194"/>
      <c r="P297" s="194"/>
      <c r="Q297" s="204"/>
      <c r="R297" s="194"/>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3" customFormat="1" ht="15">
      <c r="Q298" s="260"/>
      <c r="U298" s="254"/>
    </row>
    <row r="299" spans="1:83" s="253" customFormat="1" ht="15">
      <c r="A299" s="34" t="s">
        <v>403</v>
      </c>
      <c r="B299" s="34"/>
      <c r="C299" s="34"/>
      <c r="D299" s="34"/>
      <c r="E299" s="34"/>
      <c r="F299" s="34"/>
      <c r="G299" s="34"/>
      <c r="H299" s="34"/>
      <c r="I299" s="34"/>
      <c r="J299" s="34"/>
      <c r="K299" s="34"/>
      <c r="L299" s="34"/>
      <c r="M299" s="34"/>
      <c r="N299" s="34"/>
      <c r="O299" s="34"/>
      <c r="P299" s="34"/>
      <c r="Q299" s="261"/>
      <c r="R299" s="34"/>
      <c r="S299" s="34"/>
      <c r="T299" s="34"/>
      <c r="U299" s="252"/>
      <c r="V299" s="34"/>
      <c r="W299" s="34"/>
    </row>
    <row r="300" spans="1:83" s="253" customFormat="1" ht="15">
      <c r="F300" s="334"/>
      <c r="G300" s="334"/>
      <c r="H300" s="334"/>
      <c r="I300" s="334"/>
      <c r="J300" s="334"/>
      <c r="K300" s="334"/>
      <c r="L300" s="334"/>
      <c r="Q300" s="260"/>
      <c r="U300" s="254"/>
    </row>
    <row r="301" spans="1:83" s="257" customFormat="1" ht="15" customHeight="1">
      <c r="A301" s="84"/>
      <c r="B301" s="179" t="s">
        <v>402</v>
      </c>
      <c r="C301" s="1408"/>
      <c r="D301" s="241"/>
      <c r="E301" s="423"/>
      <c r="F301" s="1409"/>
      <c r="G301" s="1224">
        <v>0</v>
      </c>
      <c r="H301" s="1222"/>
      <c r="I301" s="242"/>
      <c r="J301" s="370" t="s">
        <v>493</v>
      </c>
      <c r="K301" s="148"/>
      <c r="L301" s="258"/>
      <c r="M301" s="204">
        <f>mergeValue(H301)</f>
        <v>0</v>
      </c>
      <c r="N301" s="194"/>
      <c r="O301" s="194"/>
      <c r="P301" s="194"/>
      <c r="Q301" s="194"/>
      <c r="R301" s="204" t="str">
        <f>K301&amp;"("&amp;L301&amp;")"</f>
        <v>()</v>
      </c>
      <c r="S301" s="179"/>
      <c r="T301" s="179"/>
      <c r="U301" s="240"/>
      <c r="V301" s="179"/>
      <c r="W301" s="179"/>
      <c r="X301" s="179"/>
      <c r="Y301" s="256"/>
      <c r="Z301" s="256"/>
      <c r="AA301" s="219"/>
      <c r="AB301" s="219"/>
      <c r="AC301" s="219"/>
      <c r="AD301" s="219"/>
      <c r="AE301" s="219"/>
      <c r="AF301" s="219"/>
      <c r="AG301" s="219"/>
      <c r="AH301" s="219"/>
      <c r="AI301" s="219"/>
      <c r="AJ301" s="219"/>
      <c r="AK301" s="219"/>
      <c r="AL301" s="219"/>
      <c r="AM301" s="219"/>
      <c r="AN301" s="219"/>
      <c r="AO301" s="219"/>
      <c r="AP301" s="219"/>
      <c r="AQ301" s="219"/>
      <c r="AR301" s="219"/>
      <c r="AS301" s="219"/>
      <c r="AT301" s="219"/>
      <c r="AU301" s="219"/>
      <c r="AV301" s="219"/>
      <c r="AW301" s="219"/>
      <c r="AX301" s="219"/>
      <c r="AY301" s="219"/>
      <c r="AZ301" s="219"/>
      <c r="BA301" s="219"/>
      <c r="BB301" s="219"/>
      <c r="BC301" s="219"/>
      <c r="BD301" s="219"/>
      <c r="BE301" s="219"/>
      <c r="BF301" s="219"/>
      <c r="BG301" s="219"/>
      <c r="BH301" s="219"/>
      <c r="BI301" s="219"/>
      <c r="BJ301" s="219"/>
      <c r="BK301" s="219"/>
      <c r="BL301" s="219"/>
      <c r="BM301" s="219"/>
      <c r="BN301" s="219"/>
      <c r="BO301" s="219"/>
      <c r="BP301" s="219"/>
      <c r="BQ301" s="219"/>
      <c r="BR301" s="219"/>
      <c r="BS301" s="219"/>
      <c r="BT301" s="219"/>
      <c r="BU301" s="219"/>
      <c r="BV301" s="256"/>
      <c r="BW301" s="256"/>
      <c r="BX301" s="256"/>
      <c r="BY301" s="256"/>
      <c r="BZ301" s="256"/>
      <c r="CA301" s="256"/>
      <c r="CB301" s="256"/>
      <c r="CC301" s="256"/>
      <c r="CD301" s="256"/>
      <c r="CE301" s="256"/>
    </row>
    <row r="302" spans="1:83" s="257" customFormat="1" ht="15" customHeight="1">
      <c r="A302" s="84"/>
      <c r="B302" s="84"/>
      <c r="C302" s="1408"/>
      <c r="D302" s="241"/>
      <c r="E302" s="423"/>
      <c r="F302" s="1409"/>
      <c r="G302" s="1224"/>
      <c r="H302" s="1222"/>
      <c r="I302" s="243"/>
      <c r="J302" s="243"/>
      <c r="K302" s="148" t="s">
        <v>4</v>
      </c>
      <c r="L302" s="258"/>
      <c r="M302" s="194"/>
      <c r="N302" s="194"/>
      <c r="O302" s="194"/>
      <c r="P302" s="194"/>
      <c r="Q302" s="204"/>
      <c r="R302" s="194"/>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3" customFormat="1" ht="15">
      <c r="Q303" s="260"/>
      <c r="U303" s="254"/>
    </row>
    <row r="304" spans="1:83" s="253" customFormat="1" ht="15">
      <c r="A304" s="34" t="s">
        <v>404</v>
      </c>
      <c r="B304" s="34"/>
      <c r="C304" s="34"/>
      <c r="D304" s="34"/>
      <c r="E304" s="34"/>
      <c r="F304" s="34"/>
      <c r="G304" s="34"/>
      <c r="H304" s="34"/>
      <c r="I304" s="34"/>
      <c r="J304" s="34"/>
      <c r="K304" s="34"/>
      <c r="L304" s="34"/>
      <c r="M304" s="34"/>
      <c r="N304" s="34"/>
      <c r="O304" s="34"/>
      <c r="P304" s="34"/>
      <c r="Q304" s="261"/>
      <c r="R304" s="34"/>
      <c r="S304" s="34"/>
      <c r="T304" s="34"/>
      <c r="U304" s="252"/>
      <c r="V304" s="34"/>
      <c r="W304" s="34"/>
    </row>
    <row r="305" spans="1:83" s="253" customFormat="1" ht="15">
      <c r="Q305" s="260"/>
      <c r="U305" s="254"/>
    </row>
    <row r="306" spans="1:83" s="257" customFormat="1" ht="15" customHeight="1">
      <c r="A306" s="84"/>
      <c r="B306" s="179" t="s">
        <v>402</v>
      </c>
      <c r="C306" s="374"/>
      <c r="D306" s="253"/>
      <c r="E306" s="424"/>
      <c r="F306" s="253"/>
      <c r="G306" s="253"/>
      <c r="H306" s="253"/>
      <c r="I306" s="213"/>
      <c r="J306" s="181">
        <v>0</v>
      </c>
      <c r="K306" s="373"/>
      <c r="L306" s="239"/>
      <c r="M306" s="204">
        <f>mergeValue(H306)</f>
        <v>0</v>
      </c>
      <c r="N306" s="194"/>
      <c r="O306" s="194"/>
      <c r="P306" s="194"/>
      <c r="Q306" s="194"/>
      <c r="R306" s="204" t="str">
        <f>K306&amp;" ("&amp;L306&amp;")"</f>
        <v xml:space="preserve"> ()</v>
      </c>
      <c r="S306" s="179"/>
      <c r="T306" s="179"/>
      <c r="U306" s="240"/>
      <c r="V306" s="179"/>
      <c r="W306" s="179"/>
      <c r="X306" s="179"/>
      <c r="Y306" s="256"/>
      <c r="Z306" s="256"/>
      <c r="AA306" s="219"/>
      <c r="AB306" s="219"/>
      <c r="AC306" s="219"/>
      <c r="AD306" s="219"/>
      <c r="AE306" s="219"/>
      <c r="AF306" s="219"/>
      <c r="AG306" s="219"/>
      <c r="AH306" s="219"/>
      <c r="AI306" s="219"/>
      <c r="AJ306" s="219"/>
      <c r="AK306" s="219"/>
      <c r="AL306" s="219"/>
      <c r="AM306" s="219"/>
      <c r="AN306" s="219"/>
      <c r="AO306" s="219"/>
      <c r="AP306" s="219"/>
      <c r="AQ306" s="219"/>
      <c r="AR306" s="219"/>
      <c r="AS306" s="219"/>
      <c r="AT306" s="219"/>
      <c r="AU306" s="219"/>
      <c r="AV306" s="219"/>
      <c r="AW306" s="219"/>
      <c r="AX306" s="219"/>
      <c r="AY306" s="219"/>
      <c r="AZ306" s="219"/>
      <c r="BA306" s="219"/>
      <c r="BB306" s="219"/>
      <c r="BC306" s="219"/>
      <c r="BD306" s="219"/>
      <c r="BE306" s="219"/>
      <c r="BF306" s="219"/>
      <c r="BG306" s="219"/>
      <c r="BH306" s="219"/>
      <c r="BI306" s="219"/>
      <c r="BJ306" s="219"/>
      <c r="BK306" s="219"/>
      <c r="BL306" s="219"/>
      <c r="BM306" s="219"/>
      <c r="BN306" s="219"/>
      <c r="BO306" s="219"/>
      <c r="BP306" s="219"/>
      <c r="BQ306" s="219"/>
      <c r="BR306" s="219"/>
      <c r="BS306" s="219"/>
      <c r="BT306" s="219"/>
      <c r="BU306" s="219"/>
      <c r="BV306" s="256"/>
      <c r="BW306" s="256"/>
      <c r="BX306" s="256"/>
      <c r="BY306" s="256"/>
      <c r="BZ306" s="256"/>
      <c r="CA306" s="256"/>
      <c r="CB306" s="256"/>
      <c r="CC306" s="256"/>
      <c r="CD306" s="256"/>
      <c r="CE306" s="256"/>
    </row>
    <row r="308" spans="1:83" ht="11.25"/>
    <row r="309" spans="1:83" s="34" customFormat="1" ht="11.25">
      <c r="A309" s="34" t="s">
        <v>443</v>
      </c>
    </row>
    <row r="310" spans="1:83" ht="11.25"/>
    <row r="311" spans="1:83" s="35" customFormat="1" ht="20.100000000000001" customHeight="1">
      <c r="A311" s="91"/>
      <c r="B311" s="179"/>
      <c r="C311" s="81"/>
      <c r="D311" s="180"/>
      <c r="E311" s="280"/>
      <c r="F311" s="278"/>
      <c r="G311" s="281"/>
      <c r="I311" s="204"/>
      <c r="J311" s="204"/>
    </row>
    <row r="312" spans="1:83" ht="11.25"/>
    <row r="313" spans="1:83" ht="11.25"/>
    <row r="314" spans="1:83" s="34" customFormat="1" ht="11.25">
      <c r="A314" s="34" t="s">
        <v>449</v>
      </c>
    </row>
    <row r="315" spans="1:83" ht="11.25"/>
    <row r="316" spans="1:83" s="35" customFormat="1" ht="20.100000000000001" customHeight="1">
      <c r="A316" s="277"/>
      <c r="B316" s="179"/>
      <c r="C316" s="81"/>
      <c r="D316" s="180"/>
      <c r="E316" s="283"/>
      <c r="F316" s="282" t="s">
        <v>448</v>
      </c>
      <c r="G316" s="282" t="s">
        <v>448</v>
      </c>
      <c r="H316" s="294"/>
      <c r="I316" s="204"/>
      <c r="K316" s="204"/>
      <c r="L316" s="204"/>
    </row>
    <row r="317" spans="1:83" ht="11.25"/>
    <row r="318" spans="1:83" ht="11.25"/>
    <row r="319" spans="1:83" s="34" customFormat="1" ht="11.25">
      <c r="A319" s="34" t="s">
        <v>450</v>
      </c>
    </row>
    <row r="320" spans="1:83" ht="11.25"/>
    <row r="321" spans="1:20" s="35" customFormat="1" ht="20.100000000000001" customHeight="1">
      <c r="A321" s="277"/>
      <c r="B321" s="179"/>
      <c r="C321" s="81"/>
      <c r="D321" s="180"/>
      <c r="E321" s="283"/>
      <c r="F321" s="282" t="s">
        <v>448</v>
      </c>
      <c r="G321" s="387"/>
      <c r="H321" s="282" t="s">
        <v>448</v>
      </c>
      <c r="I321" s="204"/>
      <c r="K321" s="204"/>
      <c r="L321" s="204"/>
    </row>
    <row r="322" spans="1:20" ht="11.25"/>
    <row r="323" spans="1:20" ht="11.25"/>
    <row r="324" spans="1:20" s="34" customFormat="1" ht="11.25">
      <c r="A324" s="34" t="s">
        <v>451</v>
      </c>
    </row>
    <row r="325" spans="1:20" ht="11.25"/>
    <row r="326" spans="1:20" s="35" customFormat="1" ht="20.100000000000001" customHeight="1">
      <c r="A326" s="277"/>
      <c r="B326" s="179"/>
      <c r="C326" s="81"/>
      <c r="D326" s="180"/>
      <c r="E326" s="284">
        <f>E325</f>
        <v>0</v>
      </c>
      <c r="F326" s="282" t="s">
        <v>448</v>
      </c>
      <c r="G326" s="387"/>
      <c r="H326" s="282" t="s">
        <v>448</v>
      </c>
      <c r="I326" s="204"/>
      <c r="K326" s="204"/>
      <c r="L326" s="204"/>
    </row>
    <row r="327" spans="1:20" s="35" customFormat="1" ht="14.25">
      <c r="A327" s="277"/>
      <c r="B327" s="179"/>
      <c r="C327" s="81"/>
      <c r="D327" s="95"/>
      <c r="E327" s="285"/>
      <c r="F327" s="286"/>
      <c r="G327"/>
      <c r="H327" s="286"/>
      <c r="I327" s="204"/>
      <c r="K327" s="204"/>
      <c r="L327" s="204"/>
    </row>
    <row r="329" spans="1:20" s="34" customFormat="1" ht="11.25">
      <c r="A329" s="34" t="s">
        <v>452</v>
      </c>
    </row>
    <row r="330" spans="1:20" ht="11.25"/>
    <row r="331" spans="1:20" s="35" customFormat="1" ht="20.100000000000001" customHeight="1">
      <c r="A331" s="277"/>
      <c r="B331" s="179"/>
      <c r="C331" s="81"/>
      <c r="D331" s="180"/>
      <c r="E331" s="284">
        <f>E330</f>
        <v>0</v>
      </c>
      <c r="F331" s="282" t="s">
        <v>448</v>
      </c>
      <c r="G331" s="287"/>
      <c r="H331" s="282" t="s">
        <v>448</v>
      </c>
      <c r="I331" s="204"/>
      <c r="K331" s="204"/>
      <c r="L331" s="204"/>
    </row>
    <row r="334" spans="1:20" s="34" customFormat="1" ht="17.100000000000001" customHeight="1">
      <c r="A334" s="34" t="s">
        <v>483</v>
      </c>
    </row>
    <row r="336" spans="1:20" s="182" customFormat="1" ht="409.5">
      <c r="A336" s="1278">
        <v>1</v>
      </c>
      <c r="B336" s="206"/>
      <c r="C336" s="206"/>
      <c r="D336" s="206"/>
      <c r="F336" s="312" t="str">
        <f>"2." &amp;mergeValue(A336)</f>
        <v>2.1</v>
      </c>
      <c r="G336" s="388" t="s">
        <v>472</v>
      </c>
      <c r="H336" s="297"/>
      <c r="I336" s="188" t="s">
        <v>565</v>
      </c>
      <c r="J336" s="311"/>
      <c r="K336" s="206"/>
      <c r="L336" s="206"/>
      <c r="M336" s="206"/>
      <c r="N336" s="206"/>
      <c r="O336" s="206"/>
      <c r="P336" s="206"/>
      <c r="Q336" s="206"/>
      <c r="R336" s="206"/>
      <c r="S336" s="206"/>
      <c r="T336" s="206"/>
    </row>
    <row r="337" spans="1:83" s="182" customFormat="1" ht="90">
      <c r="A337" s="1278"/>
      <c r="B337" s="206"/>
      <c r="C337" s="206"/>
      <c r="D337" s="206"/>
      <c r="F337" s="312" t="str">
        <f>"3." &amp;mergeValue(A337)</f>
        <v>3.1</v>
      </c>
      <c r="G337" s="388" t="s">
        <v>473</v>
      </c>
      <c r="H337" s="297"/>
      <c r="I337" s="188" t="s">
        <v>563</v>
      </c>
      <c r="J337" s="311"/>
      <c r="K337" s="206"/>
      <c r="L337" s="206"/>
      <c r="M337" s="206"/>
      <c r="N337" s="206"/>
      <c r="O337" s="206"/>
      <c r="P337" s="206"/>
      <c r="Q337" s="206"/>
      <c r="R337" s="206"/>
      <c r="S337" s="206"/>
      <c r="T337" s="206"/>
    </row>
    <row r="338" spans="1:83" s="182" customFormat="1" ht="45">
      <c r="A338" s="1278"/>
      <c r="B338" s="206"/>
      <c r="C338" s="206"/>
      <c r="D338" s="206"/>
      <c r="F338" s="312" t="str">
        <f>"4."&amp;mergeValue(A338)</f>
        <v>4.1</v>
      </c>
      <c r="G338" s="388" t="s">
        <v>474</v>
      </c>
      <c r="H338" s="298" t="s">
        <v>448</v>
      </c>
      <c r="I338" s="188"/>
      <c r="J338" s="311"/>
      <c r="K338" s="206"/>
      <c r="L338" s="206"/>
      <c r="M338" s="206"/>
      <c r="N338" s="206"/>
      <c r="O338" s="206"/>
      <c r="P338" s="206"/>
      <c r="Q338" s="206"/>
      <c r="R338" s="206"/>
      <c r="S338" s="206"/>
      <c r="T338" s="206"/>
    </row>
    <row r="339" spans="1:83" s="182" customFormat="1" ht="101.25">
      <c r="A339" s="1278"/>
      <c r="B339" s="1278">
        <v>1</v>
      </c>
      <c r="C339" s="318"/>
      <c r="D339" s="318"/>
      <c r="F339" s="312" t="str">
        <f>"4."&amp;mergeValue(A339) &amp;"."&amp;mergeValue(B339)</f>
        <v>4.1.1</v>
      </c>
      <c r="G339" s="304" t="s">
        <v>567</v>
      </c>
      <c r="H339" s="297" t="str">
        <f>IF(region_name="","",region_name)</f>
        <v>Мурманская область</v>
      </c>
      <c r="I339" s="188" t="s">
        <v>477</v>
      </c>
      <c r="J339" s="311"/>
      <c r="K339" s="206"/>
      <c r="L339" s="206"/>
      <c r="M339" s="206"/>
      <c r="N339" s="206"/>
      <c r="O339" s="206"/>
      <c r="P339" s="206"/>
      <c r="Q339" s="206"/>
      <c r="R339" s="206"/>
      <c r="S339" s="206"/>
      <c r="T339" s="206"/>
    </row>
    <row r="340" spans="1:83" s="182" customFormat="1" ht="191.25">
      <c r="A340" s="1278"/>
      <c r="B340" s="1278"/>
      <c r="C340" s="1278">
        <v>1</v>
      </c>
      <c r="D340" s="318"/>
      <c r="F340" s="312" t="str">
        <f>"4."&amp;mergeValue(A340) &amp;"."&amp;mergeValue(B340)&amp;"."&amp;mergeValue(C340)</f>
        <v>4.1.1.1</v>
      </c>
      <c r="G340" s="317" t="s">
        <v>475</v>
      </c>
      <c r="H340" s="297"/>
      <c r="I340" s="188" t="s">
        <v>478</v>
      </c>
      <c r="J340" s="311"/>
      <c r="K340" s="206"/>
      <c r="L340" s="206"/>
      <c r="M340" s="206"/>
      <c r="N340" s="206"/>
      <c r="O340" s="206"/>
      <c r="P340" s="206"/>
      <c r="Q340" s="206"/>
      <c r="R340" s="206"/>
      <c r="S340" s="206"/>
      <c r="T340" s="206"/>
    </row>
    <row r="341" spans="1:83" s="182" customFormat="1" ht="33.75" customHeight="1">
      <c r="A341" s="1278"/>
      <c r="B341" s="1278"/>
      <c r="C341" s="1278"/>
      <c r="D341" s="318">
        <v>1</v>
      </c>
      <c r="F341" s="312" t="str">
        <f>"4."&amp;mergeValue(A341) &amp;"."&amp;mergeValue(B341)&amp;"."&amp;mergeValue(C341)&amp;"."&amp;mergeValue(D341)</f>
        <v>4.1.1.1.1</v>
      </c>
      <c r="G341" s="391" t="s">
        <v>476</v>
      </c>
      <c r="H341" s="297"/>
      <c r="I341" s="1319" t="s">
        <v>566</v>
      </c>
      <c r="J341" s="311"/>
      <c r="K341" s="206"/>
      <c r="L341" s="206"/>
      <c r="M341" s="206"/>
      <c r="N341" s="206"/>
      <c r="O341" s="206"/>
      <c r="P341" s="206"/>
      <c r="Q341" s="206"/>
      <c r="R341" s="206"/>
      <c r="S341" s="206"/>
      <c r="T341" s="206"/>
    </row>
    <row r="342" spans="1:83" s="182" customFormat="1" ht="18.75">
      <c r="A342" s="1278"/>
      <c r="B342" s="1278"/>
      <c r="C342" s="1278"/>
      <c r="D342" s="318"/>
      <c r="F342" s="395"/>
      <c r="G342" s="396" t="s">
        <v>4</v>
      </c>
      <c r="H342" s="397"/>
      <c r="I342" s="1319"/>
      <c r="J342" s="311"/>
      <c r="K342" s="206"/>
      <c r="L342" s="206"/>
      <c r="M342" s="206"/>
      <c r="N342" s="206"/>
      <c r="O342" s="206"/>
      <c r="P342" s="206"/>
      <c r="Q342" s="206"/>
      <c r="R342" s="206"/>
      <c r="S342" s="206"/>
      <c r="T342" s="206"/>
    </row>
    <row r="343" spans="1:83" s="182" customFormat="1" ht="18.75">
      <c r="A343" s="1278"/>
      <c r="B343" s="1278"/>
      <c r="C343" s="318"/>
      <c r="D343" s="318"/>
      <c r="F343" s="314"/>
      <c r="G343" s="142" t="s">
        <v>400</v>
      </c>
      <c r="H343" s="315"/>
      <c r="I343" s="316"/>
      <c r="J343" s="311"/>
      <c r="K343" s="206"/>
      <c r="L343" s="206"/>
      <c r="M343" s="206"/>
      <c r="N343" s="206"/>
      <c r="O343" s="206"/>
      <c r="P343" s="206"/>
      <c r="Q343" s="206"/>
      <c r="R343" s="206"/>
      <c r="S343" s="206"/>
      <c r="T343" s="206"/>
    </row>
    <row r="344" spans="1:83" s="182" customFormat="1" ht="18.75">
      <c r="A344" s="1278"/>
      <c r="B344" s="206"/>
      <c r="C344" s="206"/>
      <c r="D344" s="206"/>
      <c r="F344" s="314"/>
      <c r="G344" s="148" t="s">
        <v>482</v>
      </c>
      <c r="H344" s="315"/>
      <c r="I344" s="316"/>
      <c r="J344" s="311"/>
      <c r="K344" s="206"/>
      <c r="L344" s="206"/>
      <c r="M344" s="206"/>
      <c r="N344" s="206"/>
      <c r="O344" s="206"/>
      <c r="P344" s="206"/>
      <c r="Q344" s="206"/>
      <c r="R344" s="206"/>
      <c r="S344" s="206"/>
      <c r="T344" s="206"/>
    </row>
    <row r="345" spans="1:83" s="182" customFormat="1" ht="18.75">
      <c r="A345" s="206"/>
      <c r="B345" s="206"/>
      <c r="C345" s="206"/>
      <c r="D345" s="206"/>
      <c r="F345" s="314"/>
      <c r="G345" s="158" t="s">
        <v>481</v>
      </c>
      <c r="H345" s="315"/>
      <c r="I345" s="316"/>
      <c r="J345" s="311"/>
      <c r="K345" s="206"/>
      <c r="L345" s="206"/>
      <c r="M345" s="206"/>
      <c r="N345" s="206"/>
      <c r="O345" s="206"/>
      <c r="P345" s="206"/>
      <c r="Q345" s="206"/>
      <c r="R345" s="206"/>
      <c r="S345" s="206"/>
      <c r="T345" s="206"/>
    </row>
    <row r="348" spans="1:83" s="1064" customFormat="1" ht="17.100000000000001" customHeight="1">
      <c r="A348" s="1066" t="s">
        <v>698</v>
      </c>
      <c r="B348" s="1066"/>
      <c r="C348" s="1066"/>
      <c r="D348" s="1066"/>
      <c r="E348" s="1066"/>
      <c r="F348" s="1066"/>
      <c r="G348" s="1066"/>
      <c r="H348" s="1066"/>
      <c r="I348" s="1066"/>
      <c r="J348" s="1066"/>
      <c r="K348" s="1066"/>
      <c r="L348" s="1066"/>
      <c r="M348" s="1066"/>
      <c r="N348" s="1066"/>
      <c r="O348" s="1066"/>
      <c r="P348" s="1066"/>
      <c r="Q348" s="1066"/>
      <c r="R348" s="1066"/>
      <c r="S348" s="1066"/>
      <c r="T348" s="1066"/>
      <c r="U348" s="1066"/>
      <c r="V348" s="1066"/>
      <c r="W348" s="1066"/>
      <c r="X348" s="1066"/>
      <c r="Y348" s="1066"/>
      <c r="Z348" s="1066"/>
      <c r="AA348" s="1066"/>
      <c r="AB348" s="1066"/>
      <c r="AC348" s="1066"/>
      <c r="AD348" s="1066"/>
      <c r="AE348" s="1066"/>
      <c r="AF348" s="1066"/>
      <c r="AG348" s="1066"/>
      <c r="AH348" s="1066"/>
      <c r="AI348" s="1066"/>
      <c r="AJ348" s="1066"/>
      <c r="AK348" s="1066"/>
      <c r="AL348" s="1066"/>
      <c r="AM348" s="1066"/>
      <c r="AN348" s="1066"/>
      <c r="AO348" s="1066"/>
      <c r="AP348" s="1066"/>
      <c r="AQ348" s="1066"/>
      <c r="AR348" s="1066"/>
      <c r="AS348" s="1066"/>
      <c r="AT348" s="1066"/>
      <c r="AU348" s="1066"/>
      <c r="AV348" s="1066"/>
      <c r="AW348" s="1066"/>
      <c r="AX348" s="1066"/>
      <c r="AY348" s="1066"/>
      <c r="AZ348" s="1066"/>
      <c r="BA348" s="1066"/>
      <c r="BB348" s="1066"/>
      <c r="BC348" s="1066"/>
      <c r="BD348" s="1066"/>
      <c r="BE348" s="1066"/>
      <c r="BF348" s="1066"/>
      <c r="BG348" s="1066"/>
      <c r="BH348" s="1066"/>
      <c r="BI348" s="1066"/>
      <c r="BJ348" s="1066"/>
      <c r="BK348" s="1066"/>
      <c r="BL348" s="1066"/>
      <c r="BM348" s="1066"/>
      <c r="BN348" s="1066"/>
      <c r="BO348" s="1066"/>
      <c r="BP348" s="1066"/>
      <c r="BQ348" s="1066"/>
      <c r="BR348" s="1066"/>
      <c r="BS348" s="1066"/>
      <c r="BT348" s="1066"/>
      <c r="BU348" s="1066"/>
      <c r="BV348" s="1066"/>
      <c r="BW348" s="1066"/>
      <c r="BX348" s="1066"/>
      <c r="BY348" s="1066"/>
      <c r="BZ348" s="1066"/>
      <c r="CA348" s="1066"/>
      <c r="CB348" s="1066"/>
      <c r="CC348" s="1066"/>
      <c r="CD348" s="1066"/>
      <c r="CE348" s="1066"/>
    </row>
    <row r="349" spans="1:83" s="1064" customFormat="1" ht="17.100000000000001" customHeight="1"/>
    <row r="350" spans="1:83" s="1064" customFormat="1" ht="17.100000000000001" customHeight="1">
      <c r="A350" s="1076"/>
      <c r="B350" s="1088"/>
      <c r="C350" s="1073"/>
      <c r="D350" s="1089"/>
      <c r="E350" s="1100"/>
      <c r="F350" s="1124"/>
      <c r="G350" s="1104"/>
      <c r="H350" s="1101"/>
      <c r="I350" s="1094"/>
      <c r="J350" s="1094"/>
      <c r="K350" s="1067"/>
      <c r="L350" s="1067"/>
      <c r="M350" s="1067"/>
      <c r="N350" s="1067"/>
      <c r="O350" s="1067"/>
      <c r="P350" s="1067"/>
      <c r="Q350" s="1067"/>
      <c r="R350" s="1067"/>
      <c r="S350" s="1067"/>
      <c r="T350" s="1067"/>
      <c r="U350" s="1067"/>
      <c r="V350" s="1067"/>
      <c r="W350" s="1067"/>
      <c r="X350" s="1067"/>
      <c r="Y350" s="1067"/>
      <c r="Z350" s="1067"/>
      <c r="AA350" s="1067"/>
      <c r="AB350" s="1067"/>
      <c r="AC350" s="1067"/>
      <c r="AD350" s="1067"/>
      <c r="AE350" s="1067"/>
      <c r="AF350" s="1067"/>
      <c r="AG350" s="1067"/>
      <c r="AH350" s="1067"/>
      <c r="AI350" s="1067"/>
      <c r="AJ350" s="1067"/>
      <c r="AK350" s="1067"/>
      <c r="AL350" s="1067"/>
      <c r="AM350" s="1067"/>
      <c r="AN350" s="1067"/>
      <c r="AO350" s="1067"/>
      <c r="AP350" s="1067"/>
      <c r="AQ350" s="1067"/>
      <c r="AR350" s="1067"/>
      <c r="AS350" s="1067"/>
      <c r="AT350" s="1067"/>
      <c r="AU350" s="1067"/>
      <c r="AV350" s="1067"/>
      <c r="AW350" s="1067"/>
      <c r="AX350" s="1067"/>
      <c r="AY350" s="1067"/>
      <c r="AZ350" s="1067"/>
      <c r="BA350" s="1067"/>
      <c r="BB350" s="1067"/>
      <c r="BC350" s="1067"/>
      <c r="BD350" s="1067"/>
      <c r="BE350" s="1067"/>
      <c r="BF350" s="1067"/>
      <c r="BG350" s="1067"/>
      <c r="BH350" s="1067"/>
      <c r="BI350" s="1067"/>
      <c r="BJ350" s="1067"/>
      <c r="BK350" s="1067"/>
      <c r="BL350" s="1067"/>
      <c r="BM350" s="1067"/>
      <c r="BN350" s="1067"/>
      <c r="BO350" s="1067"/>
      <c r="BP350" s="1067"/>
      <c r="BQ350" s="1067"/>
      <c r="BR350" s="1067"/>
      <c r="BS350" s="1067"/>
      <c r="BT350" s="1067"/>
      <c r="BU350" s="1067"/>
      <c r="BV350" s="1067"/>
      <c r="BW350" s="1067"/>
      <c r="BX350" s="1067"/>
      <c r="BY350" s="1067"/>
      <c r="BZ350" s="1067"/>
      <c r="CA350" s="1067"/>
      <c r="CB350" s="1067"/>
      <c r="CC350" s="1067"/>
      <c r="CD350" s="1067"/>
      <c r="CE350" s="1067"/>
    </row>
    <row r="351" spans="1:83" s="1064" customFormat="1" ht="17.100000000000001" customHeight="1"/>
    <row r="352" spans="1:83" s="1064" customFormat="1" ht="17.100000000000001" customHeight="1"/>
    <row r="353" spans="1:83" s="1064" customFormat="1" ht="17.100000000000001" customHeight="1">
      <c r="A353" s="1066" t="s">
        <v>699</v>
      </c>
      <c r="B353" s="1066"/>
      <c r="C353" s="1066"/>
      <c r="D353" s="1066"/>
      <c r="E353" s="1066"/>
      <c r="F353" s="1066"/>
      <c r="G353" s="1066"/>
      <c r="H353" s="1066"/>
      <c r="I353" s="1066"/>
      <c r="J353" s="1066"/>
      <c r="K353" s="1066"/>
      <c r="L353" s="1066"/>
      <c r="M353" s="1066"/>
      <c r="N353" s="1066"/>
      <c r="O353" s="1066"/>
      <c r="P353" s="1066"/>
      <c r="Q353" s="1066"/>
      <c r="R353" s="1066"/>
      <c r="S353" s="1066"/>
      <c r="T353" s="1066"/>
      <c r="U353" s="1066"/>
      <c r="V353" s="1066"/>
      <c r="W353" s="1066"/>
      <c r="X353" s="1066"/>
      <c r="Y353" s="1066"/>
      <c r="Z353" s="1066"/>
      <c r="AA353" s="1066"/>
      <c r="AB353" s="1066"/>
      <c r="AC353" s="1066"/>
      <c r="AD353" s="1066"/>
      <c r="AE353" s="1066"/>
      <c r="AF353" s="1066"/>
      <c r="AG353" s="1066"/>
      <c r="AH353" s="1066"/>
      <c r="AI353" s="1066"/>
      <c r="AJ353" s="1066"/>
      <c r="AK353" s="1066"/>
      <c r="AL353" s="1066"/>
      <c r="AM353" s="1066"/>
      <c r="AN353" s="1066"/>
      <c r="AO353" s="1066"/>
      <c r="AP353" s="1066"/>
      <c r="AQ353" s="1066"/>
      <c r="AR353" s="1066"/>
      <c r="AS353" s="1066"/>
      <c r="AT353" s="1066"/>
      <c r="AU353" s="1066"/>
      <c r="AV353" s="1066"/>
      <c r="AW353" s="1066"/>
      <c r="AX353" s="1066"/>
      <c r="AY353" s="1066"/>
      <c r="AZ353" s="1066"/>
      <c r="BA353" s="1066"/>
      <c r="BB353" s="1066"/>
      <c r="BC353" s="1066"/>
      <c r="BD353" s="1066"/>
      <c r="BE353" s="1066"/>
      <c r="BF353" s="1066"/>
      <c r="BG353" s="1066"/>
      <c r="BH353" s="1066"/>
      <c r="BI353" s="1066"/>
      <c r="BJ353" s="1066"/>
      <c r="BK353" s="1066"/>
      <c r="BL353" s="1066"/>
      <c r="BM353" s="1066"/>
      <c r="BN353" s="1066"/>
      <c r="BO353" s="1066"/>
      <c r="BP353" s="1066"/>
      <c r="BQ353" s="1066"/>
      <c r="BR353" s="1066"/>
      <c r="BS353" s="1066"/>
      <c r="BT353" s="1066"/>
      <c r="BU353" s="1066"/>
      <c r="BV353" s="1066"/>
      <c r="BW353" s="1066"/>
      <c r="BX353" s="1066"/>
      <c r="BY353" s="1066"/>
      <c r="BZ353" s="1066"/>
      <c r="CA353" s="1066"/>
      <c r="CB353" s="1066"/>
      <c r="CC353" s="1066"/>
      <c r="CD353" s="1066"/>
      <c r="CE353" s="1066"/>
    </row>
    <row r="354" spans="1:83" s="1064" customFormat="1" ht="17.100000000000001" customHeight="1"/>
    <row r="355" spans="1:83" s="1064" customFormat="1" ht="17.100000000000001" customHeight="1">
      <c r="A355" s="1099"/>
      <c r="B355" s="1088"/>
      <c r="C355" s="1073"/>
      <c r="D355" s="1359"/>
      <c r="E355" s="1360"/>
      <c r="F355" s="1358"/>
      <c r="G355" s="1102"/>
      <c r="H355" s="1161"/>
      <c r="I355" s="1159"/>
      <c r="J355" s="1124"/>
      <c r="K355" s="1102" t="s">
        <v>448</v>
      </c>
      <c r="L355" s="1319" t="s">
        <v>700</v>
      </c>
      <c r="M355" s="1149"/>
      <c r="N355" s="1094"/>
      <c r="O355" s="1094"/>
      <c r="P355" s="1067"/>
      <c r="Q355" s="1067"/>
      <c r="R355" s="1067"/>
      <c r="S355" s="1067"/>
      <c r="T355" s="1067"/>
      <c r="U355" s="1067"/>
      <c r="V355" s="1067"/>
      <c r="W355" s="1067"/>
      <c r="X355" s="1067"/>
      <c r="Y355" s="1067"/>
      <c r="Z355" s="1067"/>
      <c r="AA355" s="1067"/>
      <c r="AB355" s="1067"/>
      <c r="AC355" s="1067"/>
      <c r="AD355" s="1067"/>
      <c r="AE355" s="1067"/>
      <c r="AF355" s="1067"/>
      <c r="AG355" s="1067"/>
      <c r="AH355" s="1067"/>
      <c r="AI355" s="1067"/>
      <c r="AJ355" s="1067"/>
      <c r="AK355" s="1067"/>
      <c r="AL355" s="1067"/>
      <c r="AM355" s="1067"/>
      <c r="AN355" s="1067"/>
      <c r="AO355" s="1067"/>
      <c r="AP355" s="1067"/>
      <c r="AQ355" s="1067"/>
      <c r="AR355" s="1067"/>
      <c r="AS355" s="1067"/>
      <c r="AT355" s="1067"/>
      <c r="AU355" s="1067"/>
      <c r="AV355" s="1067"/>
      <c r="AW355" s="1067"/>
      <c r="AX355" s="1067"/>
      <c r="AY355" s="1067"/>
      <c r="AZ355" s="1067"/>
      <c r="BA355" s="1067"/>
      <c r="BB355" s="1067"/>
      <c r="BC355" s="1067"/>
      <c r="BD355" s="1067"/>
      <c r="BE355" s="1067"/>
      <c r="BF355" s="1067"/>
      <c r="BG355" s="1067"/>
      <c r="BH355" s="1067"/>
      <c r="BI355" s="1067"/>
      <c r="BJ355" s="1067"/>
      <c r="BK355" s="1067"/>
      <c r="BL355" s="1067"/>
      <c r="BM355" s="1067"/>
      <c r="BN355" s="1067"/>
      <c r="BO355" s="1067"/>
      <c r="BP355" s="1067"/>
      <c r="BQ355" s="1067"/>
      <c r="BR355" s="1067"/>
      <c r="BS355" s="1067"/>
      <c r="BT355" s="1067"/>
      <c r="BU355" s="1067"/>
      <c r="BV355" s="1067"/>
      <c r="BW355" s="1067"/>
      <c r="BX355" s="1067"/>
      <c r="BY355" s="1067"/>
      <c r="BZ355" s="1067"/>
      <c r="CA355" s="1067"/>
      <c r="CB355" s="1067"/>
      <c r="CC355" s="1067"/>
      <c r="CD355" s="1067"/>
      <c r="CE355" s="1067"/>
    </row>
    <row r="356" spans="1:83" s="1064" customFormat="1" ht="17.100000000000001" customHeight="1">
      <c r="A356" s="1099"/>
      <c r="B356" s="1088"/>
      <c r="C356" s="1073"/>
      <c r="D356" s="1359"/>
      <c r="E356" s="1360"/>
      <c r="F356" s="1358"/>
      <c r="G356" s="1079"/>
      <c r="H356" s="1146" t="s">
        <v>273</v>
      </c>
      <c r="I356" s="1141"/>
      <c r="J356" s="1141"/>
      <c r="K356" s="1139"/>
      <c r="L356" s="1319"/>
      <c r="M356" s="1149"/>
      <c r="N356" s="1094"/>
      <c r="O356" s="1094"/>
      <c r="P356" s="1067"/>
      <c r="Q356" s="1067"/>
      <c r="R356" s="1067"/>
      <c r="S356" s="1067"/>
      <c r="T356" s="1067"/>
      <c r="U356" s="1067"/>
      <c r="V356" s="1067"/>
      <c r="W356" s="1067"/>
      <c r="X356" s="1067"/>
      <c r="Y356" s="1067"/>
      <c r="Z356" s="1067"/>
      <c r="AA356" s="1067"/>
      <c r="AB356" s="1067"/>
      <c r="AC356" s="1067"/>
      <c r="AD356" s="1067"/>
      <c r="AE356" s="1067"/>
      <c r="AF356" s="1067"/>
      <c r="AG356" s="1067"/>
      <c r="AH356" s="1067"/>
      <c r="AI356" s="1067"/>
      <c r="AJ356" s="1067"/>
      <c r="AK356" s="1067"/>
      <c r="AL356" s="1067"/>
      <c r="AM356" s="1067"/>
      <c r="AN356" s="1067"/>
      <c r="AO356" s="1067"/>
      <c r="AP356" s="1067"/>
      <c r="AQ356" s="1067"/>
      <c r="AR356" s="1067"/>
      <c r="AS356" s="1067"/>
      <c r="AT356" s="1067"/>
      <c r="AU356" s="1067"/>
      <c r="AV356" s="1067"/>
      <c r="AW356" s="1067"/>
      <c r="AX356" s="1067"/>
      <c r="AY356" s="1067"/>
      <c r="AZ356" s="1067"/>
      <c r="BA356" s="1067"/>
      <c r="BB356" s="1067"/>
      <c r="BC356" s="1067"/>
      <c r="BD356" s="1067"/>
      <c r="BE356" s="1067"/>
      <c r="BF356" s="1067"/>
      <c r="BG356" s="1067"/>
      <c r="BH356" s="1067"/>
      <c r="BI356" s="1067"/>
      <c r="BJ356" s="1067"/>
      <c r="BK356" s="1067"/>
      <c r="BL356" s="1067"/>
      <c r="BM356" s="1067"/>
      <c r="BN356" s="1067"/>
      <c r="BO356" s="1067"/>
      <c r="BP356" s="1067"/>
      <c r="BQ356" s="1067"/>
      <c r="BR356" s="1067"/>
      <c r="BS356" s="1067"/>
      <c r="BT356" s="1067"/>
      <c r="BU356" s="1067"/>
      <c r="BV356" s="1067"/>
      <c r="BW356" s="1067"/>
      <c r="BX356" s="1067"/>
      <c r="BY356" s="1067"/>
      <c r="BZ356" s="1067"/>
      <c r="CA356" s="1067"/>
      <c r="CB356" s="1067"/>
      <c r="CC356" s="1067"/>
      <c r="CD356" s="1067"/>
      <c r="CE356" s="1067"/>
    </row>
    <row r="357" spans="1:83" s="1064" customFormat="1" ht="17.100000000000001" customHeight="1"/>
    <row r="358" spans="1:83" s="1064" customFormat="1" ht="17.100000000000001" customHeight="1"/>
    <row r="359" spans="1:83" s="1064" customFormat="1" ht="17.100000000000001" customHeight="1">
      <c r="A359" s="1066" t="s">
        <v>701</v>
      </c>
      <c r="B359" s="1066"/>
      <c r="C359" s="1066"/>
      <c r="D359" s="1066"/>
      <c r="E359" s="1066"/>
      <c r="F359" s="1066"/>
      <c r="G359" s="1066"/>
      <c r="H359" s="1066"/>
      <c r="I359" s="1066"/>
      <c r="J359" s="1066"/>
      <c r="K359" s="1066"/>
      <c r="L359" s="1066"/>
      <c r="M359" s="1066"/>
      <c r="N359" s="1066"/>
      <c r="O359" s="1066"/>
    </row>
    <row r="360" spans="1:83" s="1064" customFormat="1" ht="17.100000000000001" customHeight="1"/>
    <row r="361" spans="1:83" s="1064" customFormat="1" ht="17.100000000000001" customHeight="1">
      <c r="A361" s="1099"/>
      <c r="B361" s="1088"/>
      <c r="C361" s="1073"/>
      <c r="D361" s="1359"/>
      <c r="E361" s="1360"/>
      <c r="F361" s="1358"/>
      <c r="G361" s="1102"/>
      <c r="H361" s="1161"/>
      <c r="I361" s="1159"/>
      <c r="J361" s="1164"/>
      <c r="K361" s="1102" t="s">
        <v>448</v>
      </c>
      <c r="L361" s="1319" t="s">
        <v>700</v>
      </c>
      <c r="M361" s="1149"/>
      <c r="N361" s="1094"/>
      <c r="O361" s="1094"/>
    </row>
    <row r="362" spans="1:83" s="1064" customFormat="1" ht="17.100000000000001" customHeight="1">
      <c r="A362" s="1099"/>
      <c r="B362" s="1088"/>
      <c r="C362" s="1073"/>
      <c r="D362" s="1359"/>
      <c r="E362" s="1360"/>
      <c r="F362" s="1358"/>
      <c r="G362" s="1079"/>
      <c r="H362" s="1146" t="s">
        <v>273</v>
      </c>
      <c r="I362" s="1141"/>
      <c r="J362" s="1141"/>
      <c r="K362" s="1139"/>
      <c r="L362" s="1319"/>
      <c r="M362" s="1149"/>
      <c r="N362" s="1094"/>
      <c r="O362" s="1094"/>
    </row>
    <row r="363" spans="1:83" s="1064" customFormat="1" ht="17.100000000000001" customHeight="1"/>
    <row r="364" spans="1:83" s="1064" customFormat="1" ht="17.100000000000001" customHeight="1"/>
    <row r="365" spans="1:83" s="1064" customFormat="1" ht="17.100000000000001" customHeight="1">
      <c r="A365" s="1066" t="s">
        <v>702</v>
      </c>
      <c r="B365" s="1066"/>
      <c r="C365" s="1066"/>
      <c r="D365" s="1066"/>
      <c r="E365" s="1066"/>
      <c r="F365" s="1066"/>
      <c r="G365" s="1066"/>
      <c r="H365" s="1066"/>
      <c r="I365" s="1066"/>
      <c r="J365" s="1066"/>
      <c r="K365" s="1066"/>
      <c r="L365" s="1066"/>
      <c r="M365" s="1066"/>
      <c r="N365" s="1066"/>
      <c r="O365" s="1066"/>
    </row>
    <row r="366" spans="1:83" s="1064" customFormat="1" ht="17.100000000000001" customHeight="1"/>
    <row r="367" spans="1:83" s="1064" customFormat="1" ht="17.100000000000001" customHeight="1">
      <c r="A367" s="1099"/>
      <c r="B367" s="1088"/>
      <c r="C367" s="1073"/>
      <c r="D367" s="1089"/>
      <c r="E367" s="1154"/>
      <c r="F367" s="1155"/>
      <c r="G367" s="1102"/>
      <c r="H367" s="1161"/>
      <c r="I367" s="1159"/>
      <c r="J367" s="1124"/>
      <c r="K367" s="1102" t="s">
        <v>448</v>
      </c>
      <c r="L367" s="1125"/>
      <c r="M367" s="1149"/>
      <c r="N367" s="1094"/>
      <c r="O367" s="1094"/>
    </row>
    <row r="368" spans="1:83" s="1064" customFormat="1" ht="17.100000000000001" customHeight="1"/>
    <row r="369" spans="1:15" s="1064" customFormat="1" ht="17.100000000000001" customHeight="1"/>
    <row r="370" spans="1:15" s="1064" customFormat="1" ht="17.100000000000001" customHeight="1">
      <c r="A370" s="1066" t="s">
        <v>703</v>
      </c>
      <c r="B370" s="1066"/>
      <c r="C370" s="1066"/>
      <c r="D370" s="1066"/>
      <c r="E370" s="1066"/>
      <c r="F370" s="1066"/>
      <c r="G370" s="1066"/>
      <c r="H370" s="1066"/>
      <c r="I370" s="1066"/>
      <c r="J370" s="1066"/>
      <c r="K370" s="1066"/>
      <c r="L370" s="1066"/>
      <c r="M370" s="1066"/>
      <c r="N370" s="1066"/>
      <c r="O370" s="1066"/>
    </row>
    <row r="371" spans="1:15" s="1064" customFormat="1" ht="17.100000000000001" customHeight="1"/>
    <row r="372" spans="1:15" s="1064" customFormat="1" ht="17.100000000000001" customHeight="1">
      <c r="A372" s="1099"/>
      <c r="B372" s="1088"/>
      <c r="C372" s="1073"/>
      <c r="D372" s="1089"/>
      <c r="E372" s="1154"/>
      <c r="F372" s="1155"/>
      <c r="G372" s="1102"/>
      <c r="H372" s="1161"/>
      <c r="I372" s="1159"/>
      <c r="J372" s="1164"/>
      <c r="K372" s="1102" t="s">
        <v>448</v>
      </c>
      <c r="L372" s="1125"/>
      <c r="M372" s="1149"/>
      <c r="N372" s="1094"/>
      <c r="O372" s="1094"/>
    </row>
  </sheetData>
  <sheetProtection formatColumns="0" formatRows="0"/>
  <dataConsolidate/>
  <mergeCells count="294">
    <mergeCell ref="O72:V72"/>
    <mergeCell ref="R130:R131"/>
    <mergeCell ref="R73:R74"/>
    <mergeCell ref="S73:S74"/>
    <mergeCell ref="O88:V88"/>
    <mergeCell ref="U148:U149"/>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5:V145"/>
    <mergeCell ref="O147:V147"/>
    <mergeCell ref="E107:E113"/>
    <mergeCell ref="A103:A117"/>
    <mergeCell ref="B104:B116"/>
    <mergeCell ref="C105:C115"/>
    <mergeCell ref="O127:V127"/>
    <mergeCell ref="O129:V129"/>
    <mergeCell ref="T130:T131"/>
    <mergeCell ref="T73:T74"/>
    <mergeCell ref="D70:D77"/>
    <mergeCell ref="E71:E76"/>
    <mergeCell ref="O85:V85"/>
    <mergeCell ref="O86:V86"/>
    <mergeCell ref="O87:V87"/>
    <mergeCell ref="O89:V89"/>
    <mergeCell ref="O90:V90"/>
    <mergeCell ref="J109:J111"/>
    <mergeCell ref="F90:F93"/>
    <mergeCell ref="J90:J93"/>
    <mergeCell ref="O103:AA103"/>
    <mergeCell ref="O104:AA104"/>
    <mergeCell ref="O105:AA105"/>
    <mergeCell ref="Y109:Y110"/>
    <mergeCell ref="O70:V70"/>
    <mergeCell ref="O71:V71"/>
    <mergeCell ref="A237:A250"/>
    <mergeCell ref="B238:B249"/>
    <mergeCell ref="C239:C248"/>
    <mergeCell ref="D240:D247"/>
    <mergeCell ref="E241:E246"/>
    <mergeCell ref="I241:I246"/>
    <mergeCell ref="F242:F245"/>
    <mergeCell ref="U130:U131"/>
    <mergeCell ref="S130:S131"/>
    <mergeCell ref="D195:D200"/>
    <mergeCell ref="E196:E199"/>
    <mergeCell ref="S210:S211"/>
    <mergeCell ref="O178:W178"/>
    <mergeCell ref="O179:W179"/>
    <mergeCell ref="O180:W180"/>
    <mergeCell ref="O181:W181"/>
    <mergeCell ref="N192:AF192"/>
    <mergeCell ref="N193:AF193"/>
    <mergeCell ref="K196:K199"/>
    <mergeCell ref="A219:A232"/>
    <mergeCell ref="W148:W150"/>
    <mergeCell ref="O220:V220"/>
    <mergeCell ref="O221:V221"/>
    <mergeCell ref="O222:V222"/>
    <mergeCell ref="A336:A344"/>
    <mergeCell ref="C340:C342"/>
    <mergeCell ref="I341:I342"/>
    <mergeCell ref="H301:H302"/>
    <mergeCell ref="B339:B343"/>
    <mergeCell ref="C296:C297"/>
    <mergeCell ref="C301:C302"/>
    <mergeCell ref="F301:F302"/>
    <mergeCell ref="G301:G302"/>
    <mergeCell ref="A49:A62"/>
    <mergeCell ref="B50:B61"/>
    <mergeCell ref="C51:C60"/>
    <mergeCell ref="D52:D59"/>
    <mergeCell ref="C69:C78"/>
    <mergeCell ref="I164:I169"/>
    <mergeCell ref="C194:C201"/>
    <mergeCell ref="I108:I112"/>
    <mergeCell ref="W130:W132"/>
    <mergeCell ref="A85:A98"/>
    <mergeCell ref="B86:B97"/>
    <mergeCell ref="C87:C96"/>
    <mergeCell ref="D88:D95"/>
    <mergeCell ref="E89:E94"/>
    <mergeCell ref="O124:V124"/>
    <mergeCell ref="A142:A155"/>
    <mergeCell ref="A178:A187"/>
    <mergeCell ref="B179:B186"/>
    <mergeCell ref="C180:C185"/>
    <mergeCell ref="D181:D184"/>
    <mergeCell ref="A192:A203"/>
    <mergeCell ref="I128:I133"/>
    <mergeCell ref="D106:D114"/>
    <mergeCell ref="F165:F168"/>
    <mergeCell ref="A31:A44"/>
    <mergeCell ref="B32:B43"/>
    <mergeCell ref="C33:C42"/>
    <mergeCell ref="D34:D41"/>
    <mergeCell ref="D296:D297"/>
    <mergeCell ref="E296:E297"/>
    <mergeCell ref="A160:A173"/>
    <mergeCell ref="B161:B172"/>
    <mergeCell ref="C162:C171"/>
    <mergeCell ref="D163:D170"/>
    <mergeCell ref="E164:E169"/>
    <mergeCell ref="E128:E133"/>
    <mergeCell ref="B143:B154"/>
    <mergeCell ref="C144:C153"/>
    <mergeCell ref="D145:D152"/>
    <mergeCell ref="E146:E151"/>
    <mergeCell ref="A124:A137"/>
    <mergeCell ref="B125:B136"/>
    <mergeCell ref="C126:C135"/>
    <mergeCell ref="D127:D134"/>
    <mergeCell ref="E53:E58"/>
    <mergeCell ref="A67:A80"/>
    <mergeCell ref="B68:B79"/>
    <mergeCell ref="B193:B202"/>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1"/>
    <mergeCell ref="O126:V126"/>
    <mergeCell ref="O144:V144"/>
    <mergeCell ref="O142:V142"/>
    <mergeCell ref="W109:W110"/>
    <mergeCell ref="X109:X110"/>
    <mergeCell ref="T55:T56"/>
    <mergeCell ref="U55:U56"/>
    <mergeCell ref="R55:R56"/>
    <mergeCell ref="S55:S56"/>
    <mergeCell ref="O143:V143"/>
    <mergeCell ref="R91:R92"/>
    <mergeCell ref="S91:S92"/>
    <mergeCell ref="T91:T92"/>
    <mergeCell ref="U91:U92"/>
    <mergeCell ref="O125:V125"/>
    <mergeCell ref="W91:W93"/>
    <mergeCell ref="Z109:Z110"/>
    <mergeCell ref="W55:W57"/>
    <mergeCell ref="W73:W75"/>
    <mergeCell ref="O106:AA106"/>
    <mergeCell ref="O107:AA107"/>
    <mergeCell ref="O108:AA108"/>
    <mergeCell ref="U73:U74"/>
    <mergeCell ref="AG196:AG200"/>
    <mergeCell ref="L196:L199"/>
    <mergeCell ref="M196:M199"/>
    <mergeCell ref="N196:N199"/>
    <mergeCell ref="O196:O198"/>
    <mergeCell ref="P196:P198"/>
    <mergeCell ref="Q196:Q198"/>
    <mergeCell ref="R196:R198"/>
    <mergeCell ref="S196:S197"/>
    <mergeCell ref="T196:T197"/>
    <mergeCell ref="V196:V197"/>
    <mergeCell ref="AB196:AB197"/>
    <mergeCell ref="AC196:AC197"/>
    <mergeCell ref="AD196:AD197"/>
    <mergeCell ref="AE196:AE197"/>
    <mergeCell ref="U196:U197"/>
    <mergeCell ref="P15:P16"/>
    <mergeCell ref="B220:B231"/>
    <mergeCell ref="C221:C230"/>
    <mergeCell ref="D222:D229"/>
    <mergeCell ref="E223:E228"/>
    <mergeCell ref="F224:F227"/>
    <mergeCell ref="R225:R226"/>
    <mergeCell ref="S225:S226"/>
    <mergeCell ref="F54:F57"/>
    <mergeCell ref="I53:I58"/>
    <mergeCell ref="J54:J57"/>
    <mergeCell ref="F72:F75"/>
    <mergeCell ref="J72:J75"/>
    <mergeCell ref="I71:I76"/>
    <mergeCell ref="F129:F132"/>
    <mergeCell ref="J129:J132"/>
    <mergeCell ref="I88:I95"/>
    <mergeCell ref="G109:G111"/>
    <mergeCell ref="F108:F112"/>
    <mergeCell ref="J165:J168"/>
    <mergeCell ref="F147:F150"/>
    <mergeCell ref="I146:I151"/>
    <mergeCell ref="J147:J150"/>
    <mergeCell ref="Q206:Q208"/>
    <mergeCell ref="U206:U207"/>
    <mergeCell ref="R210:R212"/>
    <mergeCell ref="D355:D356"/>
    <mergeCell ref="E355:E356"/>
    <mergeCell ref="F355:F356"/>
    <mergeCell ref="L355:L356"/>
    <mergeCell ref="D361:D362"/>
    <mergeCell ref="E361:E362"/>
    <mergeCell ref="F361:F362"/>
    <mergeCell ref="L361:L362"/>
    <mergeCell ref="U225:U226"/>
    <mergeCell ref="J242:J245"/>
    <mergeCell ref="J224:J227"/>
    <mergeCell ref="I223:I228"/>
    <mergeCell ref="T225:T226"/>
    <mergeCell ref="O223:V223"/>
    <mergeCell ref="O224:V224"/>
    <mergeCell ref="N210:N213"/>
    <mergeCell ref="Q210:Q212"/>
    <mergeCell ref="O210:O212"/>
    <mergeCell ref="P210:P212"/>
    <mergeCell ref="U210:U211"/>
    <mergeCell ref="V210:V211"/>
    <mergeCell ref="T210:T211"/>
    <mergeCell ref="N194:AF194"/>
    <mergeCell ref="N195:AF195"/>
    <mergeCell ref="O162:V162"/>
    <mergeCell ref="O163:V163"/>
    <mergeCell ref="O164:V164"/>
    <mergeCell ref="O165:V165"/>
    <mergeCell ref="S148:S149"/>
    <mergeCell ref="O160:V160"/>
    <mergeCell ref="O161:V161"/>
    <mergeCell ref="W166:W168"/>
    <mergeCell ref="S166:S167"/>
    <mergeCell ref="T148:T149"/>
    <mergeCell ref="R148:R149"/>
    <mergeCell ref="R166:R167"/>
    <mergeCell ref="T166:T167"/>
    <mergeCell ref="U166:U167"/>
    <mergeCell ref="X182:X184"/>
    <mergeCell ref="W225:W227"/>
    <mergeCell ref="O219:V219"/>
    <mergeCell ref="W243:W245"/>
    <mergeCell ref="R243:R244"/>
    <mergeCell ref="S243:S244"/>
    <mergeCell ref="T243:T244"/>
    <mergeCell ref="U243:U244"/>
    <mergeCell ref="O237:V237"/>
    <mergeCell ref="O238:V238"/>
    <mergeCell ref="O239:V239"/>
    <mergeCell ref="O240:V240"/>
    <mergeCell ref="O241:V241"/>
    <mergeCell ref="O242:V242"/>
  </mergeCells>
  <phoneticPr fontId="9" type="noConversion"/>
  <dataValidations xWindow="636" yWindow="660" count="29">
    <dataValidation type="textLength" operator="lessThanOrEqual" allowBlank="1" showInputMessage="1" showErrorMessage="1" errorTitle="Ошибка" error="Допускается ввод не более 900 символов!" sqref="WWE160:WWE166 K291 WWJ103:WWJ109 I331 E306 WWE85:WWE91 WWE49:WWE56 WWE67:WWE74 WWE124:WWE130 I343:I345 J9:J10 E4 J15:J16 AB210 U259:X259 G311 F276:F277 F280:F281 F284:F287 F272:F273 M263:P263 M267:P267 WWE142:WWE148 WWO192:WWO196 TP178:TP183 G326 E255 F291:H291 I316 E321 E311 E316 G321 I321 I326:I327 E327 WWE31:WWE38 E296:E297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0:JS166 TO160:TO166 ADK160:ADK166 ANG160:ANG166 AXC160:AXC166 BGY160:BGY166 BQU160:BQU166 CAQ160:CAQ166 CKM160:CKM166 CUI160:CUI166 DEE160:DEE166 DOA160:DOA166 DXW160:DXW166 EHS160:EHS166 ERO160:ERO166 FBK160:FBK166 FLG160:FLG166 FVC160:FVC166 GEY160:GEY166 GOU160:GOU166 GYQ160:GYQ166 HIM160:HIM166 HSI160:HSI166 ICE160:ICE166 IMA160:IMA166 IVW160:IVW166 JFS160:JFS166 JPO160:JPO166 JZK160:JZK166 KJG160:KJG166 KTC160:KTC166 LCY160:LCY166 LMU160:LMU166 LWQ160:LWQ166 MGM160:MGM166 MQI160:MQI166 NAE160:NAE166 NKA160:NKA166 NTW160:NTW166 ODS160:ODS166 ONO160:ONO166 OXK160:OXK166 PHG160:PHG166 PRC160:PRC166 QAY160:QAY166 QKU160:QKU166 QUQ160:QUQ166 REM160:REM166 ROI160:ROI166 RYE160:RYE166 SIA160:SIA166 SRW160:SRW166 TBS160:TBS166 TLO160:TLO166 TVK160:TVK166 UFG160:UFG166 UPC160:UPC166 UYY160:UYY166 VIU160:VIU166 VSQ160:VSQ166 WCM160:WCM166 WMI160:WMI166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4:JS130 TO124:TO130 ADK124:ADK130 ANG124:ANG130 AXC124:AXC130 BGY124:BGY130 BQU124:BQU130 CAQ124:CAQ130 CKM124:CKM130 CUI124:CUI130 DEE124:DEE130 DOA124:DOA130 DXW124:DXW130 EHS124:EHS130 ERO124:ERO130 FBK124:FBK130 FLG124:FLG130 FVC124:FVC130 GEY124:GEY130 GOU124:GOU130 GYQ124:GYQ130 HIM124:HIM130 HSI124:HSI130 ICE124:ICE130 IMA124:IMA130 IVW124:IVW130 JFS124:JFS130 JPO124:JPO130 JZK124:JZK130 KJG124:KJG130 KTC124:KTC130 LCY124:LCY130 LMU124:LMU130 LWQ124:LWQ130 MGM124:MGM130 MQI124:MQI130 NAE124:NAE130 NKA124:NKA130 NTW124:NTW130 ODS124:ODS130 ONO124:ONO130 OXK124:OXK130 PHG124:PHG130 PRC124:PRC130 QAY124:QAY130 QKU124:QKU130 QUQ124:QUQ130 REM124:REM130 ROI124:ROI130 RYE124:RYE130 SIA124:SIA130 SRW124:SRW130 TBS124:TBS130 TLO124:TLO130 TVK124:TVK130 UFG124:UFG130 UPC124:UPC130 UYY124:UYY130 VIU124:VIU130 VSQ124:VSQ130 WCM124:WCM130 WMI124:WMI130 JS142:JS148 TO142:TO148 ADK142:ADK148 ANG142:ANG148 AXC142:AXC148 BGY142:BGY148 BQU142:BQU148 CAQ142:CAQ148 CKM142:CKM148 CUI142:CUI148 DEE142:DEE148 DOA142:DOA148 DXW142:DXW148 EHS142:EHS148 ERO142:ERO148 FBK142:FBK148 FLG142:FLG148 FVC142:FVC148 GEY142:GEY148 GOU142:GOU148 GYQ142:GYQ148 HIM142:HIM148 HSI142:HSI148 ICE142:ICE148 IMA142:IMA148 IVW142:IVW148 JFS142:JFS148 JPO142:JPO148 JZK142:JZK148 KJG142:KJG148 KTC142:KTC148 LCY142:LCY148 LMU142:LMU148 LWQ142:LWQ148 MGM142:MGM148 MQI142:MQI148 NAE142:NAE148 NKA142:NKA148 NTW142:NTW148 ODS142:ODS148 ONO142:ONO148 OXK142:OXK148 PHG142:PHG148 PRC142:PRC148 QAY142:QAY148 QKU142:QKU148 QUQ142:QUQ148 REM142:REM148 ROI142:ROI148 RYE142:RYE148 SIA142:SIA148 SRW142:SRW148 TBS142:TBS148 TLO142:TLO148 TVK142:TVK148 UFG142:UFG148 UPC142:UPC148 UYY142:UYY148 VIU142:VIU148 VSQ142:VSQ148 WCM142:WCM148 WMI142:WMI148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8:ADL183 ANH178:ANH183 AXD178:AXD183 BGZ178:BGZ183 BQV178:BQV183 CAR178:CAR183 CKN178:CKN183 CUJ178:CUJ183 DEF178:DEF183 DOB178:DOB183 DXX178:DXX183 EHT178:EHT183 ERP178:ERP183 FBL178:FBL183 FLH178:FLH183 FVD178:FVD183 GEZ178:GEZ183 GOV178:GOV183 GYR178:GYR183 HIN178:HIN183 HSJ178:HSJ183 ICF178:ICF183 IMB178:IMB183 IVX178:IVX183 JFT178:JFT183 JPP178:JPP183 JZL178:JZL183 KJH178:KJH183 KTD178:KTD183 LCZ178:LCZ183 LMV178:LMV183 LWR178:LWR183 MGN178:MGN183 MQJ178:MQJ183 NAF178:NAF183 NKB178:NKB183 NTX178:NTX183 ODT178:ODT183 ONP178:ONP183 OXL178:OXL183 PHH178:PHH183 PRD178:PRD183 QAZ178:QAZ183 QKV178:QKV183 QUR178:QUR183 REN178:REN183 ROJ178:ROJ183 RYF178:RYF183 SIB178:SIB183 SRX178:SRX183 TBT178:TBT183 TLP178:TLP183 TVL178:TVL183 UFH178:UFH183 UPD178:UPD183 UYZ178:UYZ183 VIV178:VIV183 VSR178:VSR183 WCN178:WCN183 WMJ178:WMJ183 WWF178:WWF183 E350:G350 O182 JK182 TG182 ADC182 AMY182 AWU182 BGQ182 BQM182 CAI182 CKE182 CUA182 DDW182 DNS182 DXO182 EHK182 ERG182 FBC182 FKY182 FUU182 GEQ182 GOM182 GYI182 HIE182 HSA182 IBW182 ILS182 IVO182 JFK182 JPG182 JZC182 KIY182 KSU182 LCQ182 LMM182 LWI182 MGE182 MQA182 MZW182 NJS182 NTO182 ODK182 ONG182 OXC182 PGY182 PQU182 QAQ182 QKM182 QUI182 REE182 ROA182 RXW182 SHS182 SRO182 TBK182 TLG182 TVC182 UEY182 UOU182 UYQ182 VIM182 VSI182 WCE182 WMA182 WVW182 JT178:JT183 KC192:KC196 TY192:TY196 ADU192:ADU196 ANQ192:ANQ196 AXM192:AXM196 BHI192:BHI196 BRE192:BRE196 CBA192:CBA196 CKW192:CKW196 CUS192:CUS196 DEO192:DEO196 DOK192:DOK196 DYG192:DYG196 EIC192:EIC196 ERY192:ERY196 FBU192:FBU196 FLQ192:FLQ196 FVM192:FVM196 GFI192:GFI196 GPE192:GPE196 GZA192:GZA196 HIW192:HIW196 HSS192:HSS196 ICO192:ICO196 IMK192:IMK196 IWG192:IWG196 JGC192:JGC196 JPY192:JPY196 JZU192:JZU196 KJQ192:KJQ196 KTM192:KTM196 LDI192:LDI196 LNE192:LNE196 LXA192:LXA196 MGW192:MGW196 MQS192:MQS196 NAO192:NAO196 NKK192:NKK196 NUG192:NUG196 OEC192:OEC196 ONY192:ONY196 OXU192:OXU196 PHQ192:PHQ196 PRM192:PRM196 QBI192:QBI196 QLE192:QLE196 QVA192:QVA196 REW192:REW196 ROS192:ROS196 RYO192:RYO196 SIK192:SIK196 SSG192:SSG196 TCC192:TCC196 TLY192:TLY196 TVU192:TVU196 UFQ192:UFQ196 UPM192:UPM196 UZI192:UZI196 VJE192:VJE196 VTA192:VTA196 WCW192:WCW196 WMS192:WMS196 WWE237:WWE244 WMI237:WMI244 W215:X215 WWE219:WWE226 JS219:JS226 TO219:TO226 ADK219:ADK226 ANG219:ANG226 AXC219:AXC226 BGY219:BGY226 BQU219:BQU226 CAQ219:CAQ226 CKM219:CKM226 CUI219:CUI226 DEE219:DEE226 DOA219:DOA226 DXW219:DXW226 EHS219:EHS226 ERO219:ERO226 FBK219:FBK226 FLG219:FLG226 FVC219:FVC226 GEY219:GEY226 GOU219:GOU226 GYQ219:GYQ226 HIM219:HIM226 HSI219:HSI226 ICE219:ICE226 IMA219:IMA226 IVW219:IVW226 JFS219:JFS226 JPO219:JPO226 JZK219:JZK226 KJG219:KJG226 KTC219:KTC226 LCY219:LCY226 LMU219:LMU226 LWQ219:LWQ226 MGM219:MGM226 MQI219:MQI226 NAE219:NAE226 NKA219:NKA226 NTW219:NTW226 ODS219:ODS226 ONO219:ONO226 OXK219:OXK226 PHG219:PHG226 PRC219:PRC226 QAY219:QAY226 QKU219:QKU226 QUQ219:QUQ226 REM219:REM226 ROI219:ROI226 RYE219:RYE226 SIA219:SIA226 SRW219:SRW226 TBS219:TBS226 TLO219:TLO226 TVK219:TVK226 UFG219:UFG226 UPC219:UPC226 UYY219:UYY226 VIU219:VIU226 VSQ219:VSQ226 WCM219:WCM226 WMI219:WMI226 JS237:JS244 TO237:TO244 ADK237:ADK244 ANG237:ANG244 AXC237:AXC244 BGY237:BGY244 BQU237:BQU244 CAQ237:CAQ244 CKM237:CKM244 CUI237:CUI244 DEE237:DEE244 DOA237:DOA244 DXW237:DXW244 EHS237:EHS244 ERO237:ERO244 FBK237:FBK244 FLG237:FLG244 FVC237:FVC244 GEY237:GEY244 GOU237:GOU244 GYQ237:GYQ244 HIM237:HIM244 HSI237:HSI244 ICE237:ICE244 IMA237:IMA244 IVW237:IVW244 JFS237:JFS244 JPO237:JPO244 JZK237:JZK244 KJG237:KJG244 KTC237:KTC244 LCY237:LCY244 LMU237:LMU244 LWQ237:LWQ244 MGM237:MGM244 MQI237:MQI244 NAE237:NAE244 NKA237:NKA244 NTW237:NTW244 ODS237:ODS244 ONO237:ONO244 OXK237:OXK244 PHG237:PHG244 PRC237:PRC244 QAY237:QAY244 QKU237:QKU244 QUQ237:QUQ244 REM237:REM244 ROI237:ROI244 RYE237:RYE244 SIA237:SIA244 SRW237:SRW244 TBS237:TBS244 TLO237:TLO244 TVK237:TVK244 UFG237:UFG244 UPC237:UPC244 UYY237:UYY244 VIU237:VIU244 VSQ237:VSQ244 WCM237:WCM244 R15:R16 R9:R10 V15:W15 V9:W9">
      <formula1>900</formula1>
    </dataValidation>
    <dataValidation type="decimal" allowBlank="1" showErrorMessage="1" errorTitle="Ошибка" error="Допускается ввод только действительных чисел!" sqref="WWH196:WWI196 WML196:WMM196 Q182:R182 JM182:JN182 TI182:TJ182 ADE182:ADF182 ANA182:ANB182 AWW182:AWX182 BGS182:BGT182 BQO182:BQP182 CAK182:CAL182 CKG182:CKH182 CUC182:CUD182 DDY182:DDZ182 DNU182:DNV182 DXQ182:DXR182 EHM182:EHN182 ERI182:ERJ182 FBE182:FBF182 FLA182:FLB182 FUW182:FUX182 GES182:GET182 GOO182:GOP182 GYK182:GYL182 HIG182:HIH182 HSC182:HSD182 IBY182:IBZ182 ILU182:ILV182 IVQ182:IVR182 JFM182:JFN182 JPI182:JPJ182 JZE182:JZF182 KJA182:KJB182 KSW182:KSX182 LCS182:LCT182 LMO182:LMP182 LWK182:LWL182 MGG182:MGH182 MQC182:MQD182 MZY182:MZZ182 NJU182:NJV182 NTQ182:NTR182 ODM182:ODN182 ONI182:ONJ182 OXE182:OXF182 PHA182:PHB182 PQW182:PQX182 QAS182:QAT182 QKO182:QKP182 QUK182:QUL182 REG182:REH182 ROC182:ROD182 RXY182:RXZ182 SHU182:SHV182 SRQ182:SRR182 TBM182:TBN182 TLI182:TLJ182 TVE182:TVF182 UFA182:UFB182 UOW182:UOX182 UYS182:UYT182 VIO182:VIP182 VSK182:VSL182 WCG182:WCH182 WMC182:WMD182 WVY182:WVZ182 Z196:AA196 JV196:JW196 TR196:TS196 ADN196:ADO196 ANJ196:ANK196 AXF196:AXG196 BHB196:BHC196 BQX196:BQY196 CAT196:CAU196 CKP196:CKQ196 CUL196:CUM196 DEH196:DEI196 DOD196:DOE196 DXZ196:DYA196 EHV196:EHW196 ERR196:ERS196 FBN196:FBO196 FLJ196:FLK196 FVF196:FVG196 GFB196:GFC196 GOX196:GOY196 GYT196:GYU196 HIP196:HIQ196 HSL196:HSM196 ICH196:ICI196 IMD196:IME196 IVZ196:IWA196 JFV196:JFW196 JPR196:JPS196 JZN196:JZO196 KJJ196:KJK196 KTF196:KTG196 LDB196:LDC196 LMX196:LMY196 LWT196:LWU196 MGP196:MGQ196 MQL196:MQM196 NAH196:NAI196 NKD196:NKE196 NTZ196:NUA196 ODV196:ODW196 ONR196:ONS196 OXN196:OXO196 PHJ196:PHK196 PRF196:PRG196 QBB196:QBC196 QKX196:QKY196 QUT196:QUU196 REP196:REQ196 ROL196:ROM196 RYH196:RYI196 SID196:SIE196 SRZ196:SSA196 TBV196:TBW196 TLR196:TLS196 TVN196:TVO196 UFJ196:UFK196 UPF196:UPG196 UZB196:UZC196 VIX196:VIY196 VST196:VSU196 WCP196:WCQ196 X210 J361 J372 O119:P119 O109:P109 O91 O243 O130 O37">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2 WWC55 WMQ196 WWM196 Q210 WWB182 VIX119 WMG37 WMG91:WMG92 WMG148 WWC37 WMG73 WWC73 WMG130 WWC91:WWC92 WWC130 WMG166 WWC166 G9:G10 K9:K10 O9:O10 JR182 TN182 VIX109 VST109 WCP109 WML109 VST119 WWH109 ADJ182 WWC148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6:S167 JO166:JO167 TK166:TK167 ADG166:ADG167 ANC166:ANC167 AWY166:AWY167 BGU166:BGU167 BQQ166:BQQ167 CAM166:CAM167 CKI166:CKI167 CUE166:CUE167 DEA166:DEA167 DNW166:DNW167 DXS166:DXS167 EHO166:EHO167 ERK166:ERK167 FBG166:FBG167 FLC166:FLC167 FUY166:FUY167 GEU166:GEU167 GOQ166:GOQ167 GYM166:GYM167 HII166:HII167 HSE166:HSE167 ICA166:ICA167 ILW166:ILW167 IVS166:IVS167 JFO166:JFO167 JPK166:JPK167 JZG166:JZG167 KJC166:KJC167 KSY166:KSY167 LCU166:LCU167 LMQ166:LMQ167 LWM166:LWM167 MGI166:MGI167 MQE166:MQE167 NAA166:NAA167 NJW166:NJW167 NTS166:NTS167 ODO166:ODO167 ONK166:ONK167 OXG166:OXG167 PHC166:PHC167 PQY166:PQY167 QAU166:QAU167 QKQ166:QKQ167 QUM166:QUM167 REI166:REI167 ROE166:ROE167 RYA166:RYA167 SHW166:SHW167 SRS166:SRS167 TBO166:TBO167 TLK166:TLK167 TVG166:TVG167 UFC166:UFC167 UOY166:UOY167 UYU166:UYU167 VIQ166:VIQ167 VSM166:VSM167 WCI166:WCI167 WME166:WME167 WWA166:WWA167 JQ166 TM166 ADI166 ANE166 AXA166 BGW166 BQS166 CAO166 CKK166 CUG166 DEC166 DNY166 DXU166 EHQ166 ERM166 FBI166 FLE166 FVA166 GEW166 GOS166 GYO166 HIK166 HSG166 ICC166 ILY166 IVU166 JFQ166 JPM166 JZI166 KJE166 KTA166 LCW166 LMS166 LWO166 MGK166 MQG166 NAC166 NJY166 NTU166 ODQ166 ONM166 OXI166 PHE166 PRA166 QAW166 QKS166 QUO166 REK166 ROG166 RYC166 SHY166 SRU166 TBQ166 TLM166 TVI166 UFE166 UPA166 UYW166 VIS166 VSO166 WCK166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0:S131 JO130:JO131 TK130:TK131 ADG130:ADG131 ANC130:ANC131 AWY130:AWY131 BGU130:BGU131 BQQ130:BQQ131 CAM130:CAM131 CKI130:CKI131 CUE130:CUE131 DEA130:DEA131 DNW130:DNW131 DXS130:DXS131 EHO130:EHO131 ERK130:ERK131 FBG130:FBG131 FLC130:FLC131 FUY130:FUY131 GEU130:GEU131 GOQ130:GOQ131 GYM130:GYM131 HII130:HII131 HSE130:HSE131 ICA130:ICA131 ILW130:ILW131 IVS130:IVS131 JFO130:JFO131 JPK130:JPK131 JZG130:JZG131 KJC130:KJC131 KSY130:KSY131 LCU130:LCU131 LMQ130:LMQ131 LWM130:LWM131 MGI130:MGI131 MQE130:MQE131 NAA130:NAA131 NJW130:NJW131 NTS130:NTS131 ODO130:ODO131 ONK130:ONK131 OXG130:OXG131 PHC130:PHC131 PQY130:PQY131 QAU130:QAU131 QKQ130:QKQ131 QUM130:QUM131 REI130:REI131 ROE130:ROE131 RYA130:RYA131 SHW130:SHW131 SRS130:SRS131 TBO130:TBO131 TLK130:TLK131 TVG130:TVG131 UFC130:UFC131 UOY130:UOY131 UYU130:UYU131 VIQ130:VIQ131 VSM130:VSM131 WCI130:WCI131 WME130:WME131 WWA130:WWA131 U130 JQ130 TM130 ADI130 ANE130 AXA130 BGW130 BQS130 CAO130 CKK130 CUG130 DEC130 DNY130 DXU130 EHQ130 ERM130 FBI130 FLE130 FVA130 GEW130 GOS130 GYO130 HIK130 HSG130 ICC130 ILY130 IVU130 JFQ130 JPM130 JZI130 KJE130 KTA130 LCW130 LMS130 LWO130 MGK130 MQG130 NAC130 NJY130 NTU130 ODQ130 ONM130 OXI130 PHE130 PRA130 QAW130 QKS130 QUO130 REK130 ROG130 RYC130 SHY130 SRU130 TBQ130 TLM130 TVI130 UFE130 UPA130 UYW130 VIS130 VSO130 WCK130 S148:S149 JO148:JO149 TK148:TK149 ADG148:ADG149 ANC148:ANC149 AWY148:AWY149 BGU148:BGU149 BQQ148:BQQ149 CAM148:CAM149 CKI148:CKI149 CUE148:CUE149 DEA148:DEA149 DNW148:DNW149 DXS148:DXS149 EHO148:EHO149 ERK148:ERK149 FBG148:FBG149 FLC148:FLC149 FUY148:FUY149 GEU148:GEU149 GOQ148:GOQ149 GYM148:GYM149 HII148:HII149 HSE148:HSE149 ICA148:ICA149 ILW148:ILW149 IVS148:IVS149 JFO148:JFO149 JPK148:JPK149 JZG148:JZG149 KJC148:KJC149 KSY148:KSY149 LCU148:LCU149 LMQ148:LMQ149 LWM148:LWM149 MGI148:MGI149 MQE148:MQE149 NAA148:NAA149 NJW148:NJW149 NTS148:NTS149 ODO148:ODO149 ONK148:ONK149 OXG148:OXG149 PHC148:PHC149 PQY148:PQY149 QAU148:QAU149 QKQ148:QKQ149 QUM148:QUM149 REI148:REI149 ROE148:ROE149 RYA148:RYA149 SHW148:SHW149 SRS148:SRS149 TBO148:TBO149 TLK148:TLK149 TVG148:TVG149 UFC148:UFC149 UOY148:UOY149 UYU148:UYU149 VIQ148:VIQ149 VSM148:VSM149 WCI148:WCI149 WME148:WME149 WWA148:WWA149 U148 JQ148 TM148 ADI148 ANE148 AXA148 BGW148 BQS148 CAO148 CKK148 CUG148 DEC148 DNY148 DXU148 EHQ148 ERM148 FBI148 FLE148 FVA148 GEW148 GOS148 GYO148 HIK148 HSG148 ICC148 ILY148 IVU148 JFQ148 JPM148 JZI148 KJE148 KTA148 LCW148 LMS148 LWO148 MGK148 MQG148 NAC148 NJY148 NTU148 ODQ148 ONM148 OXI148 PHE148 PRA148 QAW148 QKS148 QUO148 REK148 ROG148 RYC148 SHY148 SRU148 TBQ148 TLM148 TVI148 UFE148 UPA148 UYW148 VIS148 VSO148 WCK148 JV109 TR109 ADN109 ANJ109 AXF109 BHB109 BQX109 CAT109 CKP109 CUL109 DEH109 DOD109 DXZ109 EHV109 ERR109 FBN109 FLJ109 FVF109 GFB109 GOX109 GYT109 HIP109 HSL109 ICH109 IMD109 IVZ109 JFV109 JPR109 JZN109 KJJ109 KTF109 LDB109 LMX109 LWT109 MGP109 MQL109 NAH109 NKD109 NTZ109 ODV109 ONR109 OXN109 PHJ109 PRF109 QBB109 QKX109 QUT109 REP109 ROL109 RYH109 SID109 SRZ109 TBV109 TLR109 TVN109 UFJ109 UPF109 UZB109 ANF182 AXB182 BGX182 BQT182 CAP182 CKL182 CUH182 DED182 DNZ182 DXV182 EHR182 ERN182 FBJ182 FLF182 FVB182 GEX182 GOT182 GYP182 HIL182 HSH182 ICD182 ILZ182 IVV182 JFR182 JPN182 JZJ182 KJF182 KTB182 LCX182 LMT182 LWP182 MGL182 MQH182 NAD182 NJZ182 NTV182 ODR182 ONN182 OXJ182 PHF182 PRB182 QAX182 QKT182 QUP182 REL182 ROH182 RYD182 SHZ182 SRV182 TBR182 TLN182 TVJ182 UFF182 UPB182 UYX182 VIT182 VSP182 WCL182 WMH182 WWD182 WCP119 WML119 WWH119 UZB119 JT119 TP119 ADL119 ANH119 AXD119 BGZ119 BQV119 CAR119 CKN119 CUJ119 DEF119 DOB119 DXX119 EHT119 ERP119 FBL119 FLH119 FVD119 GEZ119 GOV119 GYR119 HIN119 HSJ119 ICF119 IMB119 IVX119 JFT119 JPP119 JZL119 KJH119 KTD119 LCZ119 LMV119 LWR119 MGN119 MQJ119 NAF119 NKB119 NTX119 ODT119 ONP119 OXL119 PHH119 PRD119 QAZ119 QKV119 QUR119 REN119 ROJ119 RYF119 SIB119 SRX119 TBT119 TLP119 TVL119 UFH119 UPD119 UYZ119 VIV119 VSR119 WCN119 WMJ119 WWF119 JV119 TR119 ADN119 ANJ119 AXF119 BHB119 BQX119 CAT119 CKP119 CUL119 DEH119 DOD119 DXZ119 EHV119 ERR119 FBN119 FLJ119 FVF119 GFB119 GOX119 GYT119 HIP119 HSL119 ICH119 IMD119 IVZ119 JFV119 JPR119 JZN119 KJJ119 KTF119 LDB119 LMX119 LWT119 MGP119 MQL119 NAH119 NKD119 NTZ119 ODV119 ONR119 OXN119 PHJ119 PRF119 QBB119 QKX119 QUT119 REP119 ROL119 RYH119 SID119 SRZ119 TBV119 TLR119 TVN119 UFJ119 UPF119 X119 T182 JP182 TL182 ADH182 AND182 AWZ182 BGV182 BQR182 CAN182 CKJ182 CUF182 DEB182 DNX182 DXT182 EHP182 ERL182 FBH182 FLD182 FUZ182 GEV182 GOR182 GYN182 HIJ182 HSF182 ICB182 ILX182 IVT182 JFP182 JPL182 JZH182 KJD182 KSZ182 LCV182 LMR182 LWN182 MGJ182 MQF182 NAB182 NJX182 NTT182 ODP182 ONL182 OXH182 PHD182 PQZ182 QAV182 QKR182 QUN182 REJ182 ROF182 RYB182 SHX182 SRT182 TBP182 TLL182 TVH182 UFD182 UOZ182 UYV182 VIR182 VSN182 WCJ182 V196 JR196 TN196 ADJ196 ANF196 AXB196 BGX196 BQT196 CAP196 CKL196 CUH196 DED196 DNZ196 DXV196 EHR196 ERN196 FBJ196 FLF196 FVB196 GEX196 GOT196 GYP196 HIL196 HSH196 ICD196 ILZ196 IVV196 JFR196 JPN196 JZJ196 KJF196 KTB196 LCX196 LMT196 LWP196 MGL196 MQH196 NAD196 NJZ196 NTV196 ODR196 ONN196 OXJ196 PHF196 PRB196 QAX196 QKT196 QUP196 REL196 ROH196 RYD196 SHZ196 SRV196 TBR196 TLN196 TVJ196 UFF196 UPB196 UYX196 VIT196 VSP196 WCL196 WMH196 WWD196 R196 JN196 TJ196 ADF196 ANB196 AWX196 BGT196 BQP196 CAL196 CKH196 CUD196 DDZ196 DNV196 DXR196 EHN196 ERJ196 FBF196 FLB196 FUX196 GET196 GOP196 GYL196 HIH196 HSD196 IBZ196 ILV196 IVR196 JFN196 JPJ196 JZF196 KJB196 KSX196 LCT196 LMP196 LWL196 MGH196 MQD196 MZZ196 NJV196 NTR196 ODN196 ONJ196 OXF196 PHB196 PQX196 QAT196 QKP196 QUL196 REH196 ROD196 RXZ196 SHV196 SRR196 TBN196 TLJ196 TVF196 UFB196 UOX196 UYT196 VIP196 VSL196 WCH196 WMD196 WVZ196 N196 JJ196 TF196 ADB196 AMX196 AWT196 BGP196 BQL196 CAH196 CKD196 CTZ196 DDV196 DNR196 DXN196 EHJ196 ERF196 FBB196 FKX196 FUT196 GEP196 GOL196 GYH196 HID196 HRZ196 IBV196 ILR196 IVN196 JFJ196 JPF196 JZB196 KIX196 KST196 LCP196 LML196 LWH196 MGD196 MPZ196 MZV196 NJR196 NTN196 ODJ196 ONF196 OXB196 PGX196 PQT196 QAP196 QKL196 QUH196 RED196 RNZ196 RXV196 SHR196 SRN196 TBJ196 TLF196 TVB196 UEX196 UOT196 UYP196 VIL196 VSH196 WCD196 WLZ196 WVV196 AC196:AC197 JY196:JY197 TU196:TU197 ADQ196:ADQ197 ANM196:ANM197 AXI196:AXI197 BHE196:BHE197 BRA196:BRA197 CAW196:CAW197 CKS196:CKS197 CUO196:CUO197 DEK196:DEK197 DOG196:DOG197 DYC196:DYC197 EHY196:EHY197 ERU196:ERU197 FBQ196:FBQ197 FLM196:FLM197 FVI196:FVI197 GFE196:GFE197 GPA196:GPA197 GYW196:GYW197 HIS196:HIS197 HSO196:HSO197 ICK196:ICK197 IMG196:IMG197 IWC196:IWC197 JFY196:JFY197 JPU196:JPU197 JZQ196:JZQ197 KJM196:KJM197 KTI196:KTI197 LDE196:LDE197 LNA196:LNA197 LWW196:LWW197 MGS196:MGS197 MQO196:MQO197 NAK196:NAK197 NKG196:NKG197 NUC196:NUC197 ODY196:ODY197 ONU196:ONU197 OXQ196:OXQ197 PHM196:PHM197 PRI196:PRI197 QBE196:QBE197 QLA196:QLA197 QUW196:QUW197 RES196:RES197 ROO196:ROO197 RYK196:RYK197 SIG196:SIG197 SSC196:SSC197 TBY196:TBY197 TLU196:TLU197 TVQ196:TVQ197 UFM196:UFM197 UPI196:UPI197 UZE196:UZE197 VJA196:VJA197 VSW196:VSW197 WCS196:WCS197 WMO196:WMO197 WWK196:WWK197 KA196 TW196 ADS196 ANO196 AXK196 BHG196 BRC196 CAY196 CKU196 CUQ196 DEM196 DOI196 DYE196 EIA196 ERW196 FBS196 FLO196 FVK196 GFG196 GPC196 GYY196 HIU196 HSQ196 ICM196 IMI196 IWE196 JGA196 JPW196 JZS196 KJO196 KTK196 LDG196 LNC196 LWY196 MGU196 MQQ196 NAM196 NKI196 NUE196 OEA196 ONW196 OXS196 PHO196 PRK196 QBG196 QLC196 QUY196 REU196 ROQ196 RYM196 SII196 SSE196 TCA196 TLW196 TVS196 UFO196 UPK196 UZG196 VJC196 VSY196 WCU196 WMG225 WWC225 S225 JO225 TK225 ADG225 ANC225 AWY225 BGU225 BQQ225 CAM225 CKI225 CUE225 DEA225 DNW225 DXS225 EHO225 ERK225 FBG225 FLC225 FUY225 GEU225 GOQ225 GYM225 HII225 HSE225 ICA225 ILW225 IVS225 JFO225 JPK225 JZG225 KJC225 KSY225 LCU225 LMQ225 LWM225 MGI225 MQE225 NAA225 NJW225 NTS225 ODO225 ONK225 OXG225 PHC225 PQY225 QAU225 QKQ225 QUM225 REI225 ROE225 RYA225 SHW225 SRS225 TBO225 TLK225 TVG225 UFC225 UOY225 UYU225 VIQ225 VSM225 WCI225 WME225 WWA225 JQ225 TM225 ADI225 ANE225 AXA225 BGW225 BQS225 CAO225 CKK225 CUG225 DEC225 DNY225 DXU225 EHQ225 ERM225 FBI225 FLE225 FVA225 GEW225 GOS225 GYO225 HIK225 HSG225 ICC225 ILY225 IVU225 JFQ225 JPM225 JZI225 KJE225 KTA225 LCW225 LMS225 LWO225 MGK225 MQG225 NAC225 NJY225 NTU225 ODQ225 ONM225 OXI225 PHE225 PRA225 QAW225 QKS225 QUO225 REK225 ROG225 RYC225 SHY225 SRU225 TBQ225 TLM225 TVI225 UFE225 UPA225 UYW225 VIS225 VSO225 WCK225 U225 U73 U37 JO243 S243 WWC243 WMG243 WCK243 VSO243 VIS243 UYW243 UPA243 UFE243 TVI243 TLM243 TBQ243 SRU243 SHY243 RYC243 ROG243 REK243 QUO243 QKS243 QAW243 PRA243 PHE243 OXI243 ONM243 ODQ243 NTU243 NJY243 NAC243 MQG243 MGK243 LWO243 LMS243 LCW243 KTA243 KJE243 JZI243 JPM243 JFQ243 IVU243 ILY243 ICC243 HSG243 HIK243 GYO243 GOS243 GEW243 FVA243 FLE243 FBI243 ERM243 EHQ243 DXU243 DNY243 DEC243 CUG243 CKK243 CAO243 BQS243 BGW243 AXA243 ANE243 ADI243 TM243 TK243 JQ243 WWA243 WME243 WCI243 VSM243 VIQ243 UYU243 UOY243 UFC243 TVG243 TLK243 TBO243 SRS243 SHW243 RYA243 ROE243 REI243 QUM243 QKQ243 QAU243 PQY243 PHC243 OXG243 ONK243 ODO243 NTS243 NJW243 NAA243 MQE243 MGI243 LWM243 LMQ243 LCU243 KSY243 KJC243 JZG243 JPK243 JFO243 IVS243 ILW243 ICA243 HSE243 HII243 GYM243 GOQ243 GEU243 FUY243 FLC243 FBG243 ERK243 EHO243 DXS243 DNW243 DEA243 CUE243 CKI243 CAM243 BQQ243 BGU243 AWY243 ANC243 ADG243 U243 S9:S10 S15:S16 U55 Z119 Z109 U166 U91:U92 V182 AE196 WWF109:WWF110 WMJ109:WMJ110 WCN109:WCN110 VSR109:VSR110 VIV109:VIV110 UYZ109:UYZ110 UPD109:UPD110 UFH109:UFH110 TVL109:TVL110 TLP109:TLP110 TBT109:TBT110 SRX109:SRX110 SIB109:SIB110 RYF109:RYF110 ROJ109:ROJ110 REN109:REN110 QUR109:QUR110 QKV109:QKV110 QAZ109:QAZ110 PRD109:PRD110 PHH109:PHH110 OXL109:OXL110 ONP109:ONP110 ODT109:ODT110 NTX109:NTX110 NKB109:NKB110 NAF109:NAF110 MQJ109:MQJ110 MGN109:MGN110 LWR109:LWR110 LMV109:LMV110 LCZ109:LCZ110 KTD109:KTD110 KJH109:KJH110 JZL109:JZL110 JPP109:JPP110 JFT109:JFT110 IVX109:IVX110 IMB109:IMB110 ICF109:ICF110 HSJ109:HSJ110 HIN109:HIN110 GYR109:GYR110 GOV109:GOV110 GEZ109:GEZ110 FVD109:FVD110 FLH109:FLH110 FBL109:FBL110 ERP109:ERP110 EHT109:EHT110 DXX109:DXX110 DOB109:DOB110 DEF109:DEF110 CUJ109:CUJ110 CKN109:CKN110 CAR109:CAR110 BQV109:BQV110 BGZ109:BGZ110 AXD109:AXD110 ANH109:ANH110 ADL109:ADL110 TP109:TP110 JT109:JT110 X109:X11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6:WMF167 WWB166:WWB167 WMK119 WMF130:WMF131 WWB130:WWB131 WMF148:WMF149 WWB148:WWB149 WMD91:WMD92 WVZ91:WVZ92 WMF37 WMF73 WWB37 WWB73 WMK109 WWG109 WMF55 I291 WWG119 J267:L267 WWB55 R259:T259 J263:L263 U182 JQ182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6:R167 JN166:JN167 TJ166:TJ167 ADF166:ADF167 ANB166:ANB167 AWX166:AWX167 BGT166:BGT167 BQP166:BQP167 CAL166:CAL167 CKH166:CKH167 CUD166:CUD167 DDZ166:DDZ167 DNV166:DNV167 DXR166:DXR167 EHN166:EHN167 ERJ166:ERJ167 FBF166:FBF167 FLB166:FLB167 FUX166:FUX167 GET166:GET167 GOP166:GOP167 GYL166:GYL167 HIH166:HIH167 HSD166:HSD167 IBZ166:IBZ167 ILV166:ILV167 IVR166:IVR167 JFN166:JFN167 JPJ166:JPJ167 JZF166:JZF167 KJB166:KJB167 KSX166:KSX167 LCT166:LCT167 LMP166:LMP167 LWL166:LWL167 MGH166:MGH167 MQD166:MQD167 MZZ166:MZZ167 NJV166:NJV167 NTR166:NTR167 ODN166:ODN167 ONJ166:ONJ167 OXF166:OXF167 PHB166:PHB167 PQX166:PQX167 QAT166:QAT167 QKP166:QKP167 QUL166:QUL167 REH166:REH167 ROD166:ROD167 RXZ166:RXZ167 SHV166:SHV167 SRR166:SRR167 TBN166:TBN167 TLJ166:TLJ167 TVF166:TVF167 UFB166:UFB167 UOX166:UOX167 UYT166:UYT167 VIP166:VIP167 VSL166:VSL167 WCH166:WCH167 WMD166:WMD167 WVZ166:WVZ167 T166:T167 JP166:JP167 TL166:TL167 ADH166:ADH167 AND166:AND167 AWZ166:AWZ167 BGV166:BGV167 BQR166:BQR167 CAN166:CAN167 CKJ166:CKJ167 CUF166:CUF167 DEB166:DEB167 DNX166:DNX167 DXT166:DXT167 EHP166:EHP167 ERL166:ERL167 FBH166:FBH167 FLD166:FLD167 FUZ166:FUZ167 GEV166:GEV167 GOR166:GOR167 GYN166:GYN167 HIJ166:HIJ167 HSF166:HSF167 ICB166:ICB167 ILX166:ILX167 IVT166:IVT167 JFP166:JFP167 JPL166:JPL167 JZH166:JZH167 KJD166:KJD167 KSZ166:KSZ167 LCV166:LCV167 LMR166:LMR167 LWN166:LWN167 MGJ166:MGJ167 MQF166:MQF167 NAB166:NAB167 NJX166:NJX167 NTT166:NTT167 ODP166:ODP167 ONL166:ONL167 OXH166:OXH167 PHD166:PHD167 PQZ166:PQZ167 QAV166:QAV167 QKR166:QKR167 QUN166:QUN167 REJ166:REJ167 ROF166:ROF167 RYB166:RYB167 SHX166:SHX167 SRT166:SRT167 TBP166:TBP167 TLL166:TLL167 TVH166:TVH167 UFD166:UFD167 UOZ166:UOZ167 UYV166:UYV167 VIR166:VIR167 VSN166:VSN167 WCJ166:WCJ167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0:R131 JN130:JN131 TJ130:TJ131 ADF130:ADF131 ANB130:ANB131 AWX130:AWX131 BGT130:BGT131 BQP130:BQP131 CAL130:CAL131 CKH130:CKH131 CUD130:CUD131 DDZ130:DDZ131 DNV130:DNV131 DXR130:DXR131 EHN130:EHN131 ERJ130:ERJ131 FBF130:FBF131 FLB130:FLB131 FUX130:FUX131 GET130:GET131 GOP130:GOP131 GYL130:GYL131 HIH130:HIH131 HSD130:HSD131 IBZ130:IBZ131 ILV130:ILV131 IVR130:IVR131 JFN130:JFN131 JPJ130:JPJ131 JZF130:JZF131 KJB130:KJB131 KSX130:KSX131 LCT130:LCT131 LMP130:LMP131 LWL130:LWL131 MGH130:MGH131 MQD130:MQD131 MZZ130:MZZ131 NJV130:NJV131 NTR130:NTR131 ODN130:ODN131 ONJ130:ONJ131 OXF130:OXF131 PHB130:PHB131 PQX130:PQX131 QAT130:QAT131 QKP130:QKP131 QUL130:QUL131 REH130:REH131 ROD130:ROD131 RXZ130:RXZ131 SHV130:SHV131 SRR130:SRR131 TBN130:TBN131 TLJ130:TLJ131 TVF130:TVF131 UFB130:UFB131 UOX130:UOX131 UYT130:UYT131 VIP130:VIP131 VSL130:VSL131 WCH130:WCH131 WMD130:WMD131 WVZ130:WVZ131 T130:T131 JP130:JP131 TL130:TL131 ADH130:ADH131 AND130:AND131 AWZ130:AWZ131 BGV130:BGV131 BQR130:BQR131 CAN130:CAN131 CKJ130:CKJ131 CUF130:CUF131 DEB130:DEB131 DNX130:DNX131 DXT130:DXT131 EHP130:EHP131 ERL130:ERL131 FBH130:FBH131 FLD130:FLD131 FUZ130:FUZ131 GEV130:GEV131 GOR130:GOR131 GYN130:GYN131 HIJ130:HIJ131 HSF130:HSF131 ICB130:ICB131 ILX130:ILX131 IVT130:IVT131 JFP130:JFP131 JPL130:JPL131 JZH130:JZH131 KJD130:KJD131 KSZ130:KSZ131 LCV130:LCV131 LMR130:LMR131 LWN130:LWN131 MGJ130:MGJ131 MQF130:MQF131 NAB130:NAB131 NJX130:NJX131 NTT130:NTT131 ODP130:ODP131 ONL130:ONL131 OXH130:OXH131 PHD130:PHD131 PQZ130:PQZ131 QAV130:QAV131 QKR130:QKR131 QUN130:QUN131 REJ130:REJ131 ROF130:ROF131 RYB130:RYB131 SHX130:SHX131 SRT130:SRT131 TBP130:TBP131 TLL130:TLL131 TVH130:TVH131 UFD130:UFD131 UOZ130:UOZ131 UYV130:UYV131 VIR130:VIR131 VSN130:VSN131 WCJ130:WCJ131 R148:R149 JN148:JN149 TJ148:TJ149 ADF148:ADF149 ANB148:ANB149 AWX148:AWX149 BGT148:BGT149 BQP148:BQP149 CAL148:CAL149 CKH148:CKH149 CUD148:CUD149 DDZ148:DDZ149 DNV148:DNV149 DXR148:DXR149 EHN148:EHN149 ERJ148:ERJ149 FBF148:FBF149 FLB148:FLB149 FUX148:FUX149 GET148:GET149 GOP148:GOP149 GYL148:GYL149 HIH148:HIH149 HSD148:HSD149 IBZ148:IBZ149 ILV148:ILV149 IVR148:IVR149 JFN148:JFN149 JPJ148:JPJ149 JZF148:JZF149 KJB148:KJB149 KSX148:KSX149 LCT148:LCT149 LMP148:LMP149 LWL148:LWL149 MGH148:MGH149 MQD148:MQD149 MZZ148:MZZ149 NJV148:NJV149 NTR148:NTR149 ODN148:ODN149 ONJ148:ONJ149 OXF148:OXF149 PHB148:PHB149 PQX148:PQX149 QAT148:QAT149 QKP148:QKP149 QUL148:QUL149 REH148:REH149 ROD148:ROD149 RXZ148:RXZ149 SHV148:SHV149 SRR148:SRR149 TBN148:TBN149 TLJ148:TLJ149 TVF148:TVF149 UFB148:UFB149 UOX148:UOX149 UYT148:UYT149 VIP148:VIP149 VSL148:VSL149 WCH148:WCH149 WMD148:WMD149 WVZ148:WVZ149 T148:T149 JP148:JP149 TL148:TL149 ADH148:ADH149 AND148:AND149 AWZ148:AWZ149 BGV148:BGV149 BQR148:BQR149 CAN148:CAN149 CKJ148:CKJ149 CUF148:CUF149 DEB148:DEB149 DNX148:DNX149 DXT148:DXT149 EHP148:EHP149 ERL148:ERL149 FBH148:FBH149 FLD148:FLD149 FUZ148:FUZ149 GEV148:GEV149 GOR148:GOR149 GYN148:GYN149 HIJ148:HIJ149 HSF148:HSF149 ICB148:ICB149 ILX148:ILX149 IVT148:IVT149 JFP148:JFP149 JPL148:JPL149 JZH148:JZH149 KJD148:KJD149 KSZ148:KSZ149 LCV148:LCV149 LMR148:LMR149 LWN148:LWN149 MGJ148:MGJ149 MQF148:MQF149 NAB148:NAB149 NJX148:NJX149 NTT148:NTT149 ODP148:ODP149 ONL148:ONL149 OXH148:OXH149 PHD148:PHD149 PQZ148:PQZ149 QAV148:QAV149 QKR148:QKR149 QUN148:QUN149 REJ148:REJ149 ROF148:ROF149 RYB148:RYB149 SHX148:SHX149 SRT148:SRT149 TBP148:TBP149 TLL148:TLL149 TVH148:TVH149 UFD148:UFD149 UOZ148:UOZ149 UYV148:UYV149 VIR148:VIR149 VSN148:VSN149 WCJ148:WCJ149 W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Y109 JU109 TQ109 ADM109 ANI109 AXE109 BHA109 BQW109 CAS109 CKO109 CUK109 DEG109 DOC109 DXY109 EHU109 ERQ109 FBM109 FLI109 FVE109 GFA109 GOW109 GYS109 HIO109 HSK109 ICG109 IMC109 IVY109 JFU109 JPQ109 JZM109 KJI109 KTE109 LDA109 LMW109 LWS109 MGO109 MQK109 NAG109 NKC109 NTY109 ODU109 ONQ109 OXM109 PHI109 PRE109 QBA109 QKW109 QUS109 REO109 ROK109 RYG109 SIC109 SRY109 TBU109 TLQ109 TVM109 UFI109 UPE109 UZA109 VIW109 VSS109 WCO109 TM182 ADI182 ANE182 AXA182 BGW182 BQS182 CAO182 CKK182 CUG182 DEC182 DNY182 DXU182 EHQ182 ERM182 FBI182 FLE182 FVA182 GEW182 GOS182 GYO182 HIK182 HSG182 ICC182 ILY182 IVU182 JFQ182 JPM182 JZI182 KJE182 KTA182 LCW182 LMS182 LWO182 MGK182 MQG182 NAC182 NJY182 NTU182 ODQ182 ONM182 OXI182 PHE182 PRA182 QAW182 QKS182 QUO182 REK182 ROG182 RYC182 SHY182 SRU182 TBQ182 TLM182 TVI182 UFE182 UPA182 UYW182 VIS182 VSO182 WCK182 WMG182 WWC182 S182 JO182 TK182 ADG182 ANC182 AWY182 BGU182 BQQ182 CAM182 CKI182 CUE182 DEA182 DNW182 DXS182 EHO182 ERK182 FBG182 FLC182 FUY182 GEU182 GOQ182 GYM182 HII182 HSE182 ICA182 ILW182 IVS182 JFO182 JPK182 JZG182 KJC182 KSY182 LCU182 LMQ182 LWM182 MGI182 MQE182 NAA182 NJW182 NTS182 ODO182 ONK182 OXG182 PHC182 PQY182 QAU182 QKQ182 QUM182 REI182 ROE182 RYA182 SHW182 SRS182 TBO182 TLK182 TVG182 UFC182 UOY182 UYU182 VIQ182 VSM182 WCI182 WME182 WWA182 W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Y119 JU119 TQ119 ADM119 ANI119 AXE119 BHA119 BQW119 CAS119 CKO119 CUK119 DEG119 DOC119 DXY119 EHU119 ERQ119 FBM119 FLI119 FVE119 GFA119 GOW119 GYS119 HIO119 HSK119 ICG119 IMC119 IVY119 JFU119 JPQ119 JZM119 KJI119 KTE119 LDA119 LMW119 LWS119 MGO119 MQK119 NAG119 NKC119 NTY119 ODU119 ONQ119 OXM119 PHI119 PRE119 QBA119 QKW119 QUS119 REO119 ROK119 RYG119 SIC119 SRY119 TBU119 TLQ119 TVM119 UFI119 UPE119 UZA119 VIW119 VSS119 WCO119 AD196:AD197 JZ196:JZ197 TV196:TV197 ADR196:ADR197 ANN196:ANN197 AXJ196:AXJ197 BHF196:BHF197 BRB196:BRB197 CAX196:CAX197 CKT196:CKT197 CUP196:CUP197 DEL196:DEL197 DOH196:DOH197 DYD196:DYD197 EHZ196:EHZ197 ERV196:ERV197 FBR196:FBR197 FLN196:FLN197 FVJ196:FVJ197 GFF196:GFF197 GPB196:GPB197 GYX196:GYX197 HIT196:HIT197 HSP196:HSP197 ICL196:ICL197 IMH196:IMH197 IWD196:IWD197 JFZ196:JFZ197 JPV196:JPV197 JZR196:JZR197 KJN196:KJN197 KTJ196:KTJ197 LDF196:LDF197 LNB196:LNB197 LWX196:LWX197 MGT196:MGT197 MQP196:MQP197 NAL196:NAL197 NKH196:NKH197 NUD196:NUD197 ODZ196:ODZ197 ONV196:ONV197 OXR196:OXR197 PHN196:PHN197 PRJ196:PRJ197 QBF196:QBF197 QLB196:QLB197 QUX196:QUX197 RET196:RET197 ROP196:ROP197 RYL196:RYL197 SIH196:SIH197 SSD196:SSD197 TBZ196:TBZ197 TLV196:TLV197 TVR196:TVR197 UFN196:UFN197 UPJ196:UPJ197 UZF196:UZF197 VJB196:VJB197 VSX196:VSX197 WCT196:WCT197 WMP196:WMP197 WWL196:WWL197 AB196:AB197 JX196:JX197 TT196:TT197 ADP196:ADP197 ANL196:ANL197 AXH196:AXH197 BHD196:BHD197 BQZ196:BQZ197 CAV196:CAV197 CKR196:CKR197 CUN196:CUN197 DEJ196:DEJ197 DOF196:DOF197 DYB196:DYB197 EHX196:EHX197 ERT196:ERT197 FBP196:FBP197 FLL196:FLL197 FVH196:FVH197 GFD196:GFD197 GOZ196:GOZ197 GYV196:GYV197 HIR196:HIR197 HSN196:HSN197 ICJ196:ICJ197 IMF196:IMF197 IWB196:IWB197 JFX196:JFX197 JPT196:JPT197 JZP196:JZP197 KJL196:KJL197 KTH196:KTH197 LDD196:LDD197 LMZ196:LMZ197 LWV196:LWV197 MGR196:MGR197 MQN196:MQN197 NAJ196:NAJ197 NKF196:NKF197 NUB196:NUB197 ODX196:ODX197 ONT196:ONT197 OXP196:OXP197 PHL196:PHL197 PRH196:PRH197 QBD196:QBD197 QKZ196:QKZ197 QUV196:QUV197 RER196:RER197 RON196:RON197 RYJ196:RYJ197 SIF196:SIF197 SSB196:SSB197 TBX196:TBX197 TLT196:TLT197 TVP196:TVP197 UFL196:UFL197 UPH196:UPH197 UZD196:UZD197 VIZ196:VIZ197 VSV196:VSV197 WCR196:WCR197 WMN196:WMN197 WWJ196:WWJ197 T215:V215 WMF225 WWB225 R225 JN225 TJ225 ADF225 ANB225 AWX225 BGT225 BQP225 CAL225 CKH225 CUD225 DDZ225 DNV225 DXR225 EHN225 ERJ225 FBF225 FLB225 FUX225 GET225 GOP225 GYL225 HIH225 HSD225 IBZ225 ILV225 IVR225 JFN225 JPJ225 JZF225 KJB225 KSX225 LCT225 LMP225 LWL225 MGH225 MQD225 MZZ225 NJV225 NTR225 ODN225 ONJ225 OXF225 PHB225 PQX225 QAT225 QKP225 QUL225 REH225 ROD225 RXZ225 SHV225 SRR225 TBN225 TLJ225 TVF225 UFB225 UOX225 UYT225 VIP225 VSL225 WCH225 WMD225 WVZ225 T225 JP225 TL225 ADH225 AND225 AWZ225 BGV225 BQR225 CAN225 CKJ225 CUF225 DEB225 DNX225 DXT225 EHP225 ERL225 FBH225 FLD225 FUZ225 GEV225 GOR225 GYN225 HIJ225 HSF225 ICB225 ILX225 IVT225 JFP225 JPL225 JZH225 KJD225 KSZ225 LCV225 LMR225 LWN225 MGJ225 MQF225 NAB225 NJX225 NTT225 ODP225 ONL225 OXH225 PHD225 PQZ225 QAV225 QKR225 QUN225 REJ225 ROF225 RYB225 SHX225 SRT225 TBP225 TLL225 TVH225 UFD225 UOZ225 UYV225 VIR225 VSN225 WCJ225 R243 WWB243 WMF243 WCJ243 VSN243 VIR243 UYV243 UOZ243 UFD243 TVH243 TLL243 TBP243 SRT243 SHX243 RYB243 ROF243 REJ243 QUN243 QKR243 QAV243 PQZ243 PHD243 OXH243 ONL243 ODP243 NTT243 NJX243 NAB243 MQF243 MGJ243 LWN243 LMR243 LCV243 KSZ243 KJD243 JZH243 JPL243 JFP243 IVT243 ILX243 ICB243 HSF243 HIJ243 GYN243 GOR243 GEV243 FUZ243 FLD243 FBH243 ERL243 EHP243 DXT243 DNX243 DEB243 CUF243 CKJ243 CAN243 BQR243 BGV243 AWZ243 AND243 ADH243 TL243 JP243 T243 WVZ243 WMD243 WCH243 VSL243 VIP243 UYT243 UOX243 UFB243 TVF243 TLJ243 TBN243 SRR243 SHV243 RXZ243 ROD243 REH243 QUL243 QKP243 QAT243 PQX243 PHB243 OXF243 ONJ243 ODN243 NTR243 NJV243 MZZ243 MQD243 MGH243 LWL243 LMP243 LCT243 KSX243 KJB243 JZF243 JPJ243 JFN243 IVR243 ILV243 IBZ243 HSD243 HIH243 GYL243 GOP243 GET243 FUX243 FLB243 FBF243 ERJ243 EHN243 DXR243 DNV243 DDZ243 CUD243 CKH243 CAL243 BQP243 BGT243 AWX243 ANB243 ADF243 TJ243 JN243 H355:I355 H361:I361 H367:I367 H372:I372"/>
    <dataValidation allowBlank="1" promptTitle="checkPeriodRange" sqref="WWD109 WVY38 WVY74 WVY131 WVY92 R183 WVY149 WVY56 WVY167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7 JM167 TI167 ADE167 ANA167 AWW167 BGS167 BQO167 CAK167 CKG167 CUC167 DDY167 DNU167 DXQ167 EHM167 ERI167 FBE167 FLA167 FUW167 GES167 GOO167 GYK167 HIG167 HSC167 IBY167 ILU167 IVQ167 JFM167 JPI167 JZE167 KJA167 KSW167 LCS167 LMO167 LWK167 MGG167 MQC167 MZY167 NJU167 NTQ167 ODM167 ONI167 OXE167 PHA167 PQW167 QAS167 QKO167 QUK167 REG167 ROC167 RXY167 SHU167 SRQ167 TBM167 TLI167 TVE167 UFA167 UOW167 UYS167 VIO167 VSK167 WCG167 WMC167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1 JM131 TI131 ADE131 ANA131 AWW131 BGS131 BQO131 CAK131 CKG131 CUC131 DDY131 DNU131 DXQ131 EHM131 ERI131 FBE131 FLA131 FUW131 GES131 GOO131 GYK131 HIG131 HSC131 IBY131 ILU131 IVQ131 JFM131 JPI131 JZE131 KJA131 KSW131 LCS131 LMO131 LWK131 MGG131 MQC131 MZY131 NJU131 NTQ131 ODM131 ONI131 OXE131 PHA131 PQW131 QAS131 QKO131 QUK131 REG131 ROC131 RXY131 SHU131 SRQ131 TBM131 TLI131 TVE131 UFA131 UOW131 UYS131 VIO131 VSK131 WCG131 WMC131 Q149 JM149 TI149 ADE149 ANA149 AWW149 BGS149 BQO149 CAK149 CKG149 CUC149 DDY149 DNU149 DXQ149 EHM149 ERI149 FBE149 FLA149 FUW149 GES149 GOO149 GYK149 HIG149 HSC149 IBY149 ILU149 IVQ149 JFM149 JPI149 JZE149 KJA149 KSW149 LCS149 LMO149 LWK149 MGG149 MQC149 MZY149 NJU149 NTQ149 ODM149 ONI149 OXE149 PHA149 PQW149 QAS149 QKO149 QUK149 REG149 ROC149 RXY149 SHU149 SRQ149 TBM149 TLI149 TVE149 UFA149 UOW149 UYS149 VIO149 VSK149 WCG149 WMC149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JN183 TJ183 ADF183 ANB183 AWX183 BGT183 BQP183 CAL183 CKH183 CUD183 DDZ183 DNV183 DXR183 EHN183 ERJ183 FBF183 FLB183 FUX183 GET183 GOP183 GYL183 HIH183 HSD183 IBZ183 ILV183 IVR183 JFN183 JPJ183 JZF183 KJB183 KSX183 LCT183 LMP183 LWL183 MGH183 MQD183 MZZ183 NJV183 NTR183 ODN183 ONJ183 OXF183 PHB183 PQX183 QAT183 QKP183 QUL183 REH183 ROD183 RXZ183 SHV183 SRR183 TBN183 TLJ183 TVF183 UFB183 UOX183 UYT183 VIP183 VSL183 WCH183 WMD183 WVZ183 WWD119 V119 JR119 TN119 ADJ119 ANF119 AXB119 BGX119 BQT119 CAP119 CKL119 CUH119 DED119 DNZ119 DXV119 EHR119 ERN119 FBJ119 FLF119 FVB119 GEX119 GOT119 GYP119 HIL119 HSH119 ICD119 ILZ119 IVV119 JFR119 JPN119 JZJ119 KJF119 KTB119 LCX119 LMT119 LWP119 MGL119 MQH119 NAD119 NJZ119 NTV119 ODR119 ONN119 OXJ119 PHF119 PRB119 QAX119 QKT119 QUP119 REL119 ROH119 RYD119 SHZ119 SRV119 TBR119 TLN119 TVJ119 UFF119 UPB119 UYX119 VIT119 VSP119 WCL119 WMH119 JW197 TS197 ADO197 ANK197 AXG197 BHC197 BQY197 CAU197 CKQ197 CUM197 DEI197 DOE197 DYA197 EHW197 ERS197 FBO197 FLK197 FVG197 GFC197 GOY197 GYU197 HIQ197 HSM197 ICI197 IME197 IWA197 JFW197 JPS197 JZO197 KJK197 KTG197 LDC197 LMY197 LWU197 MGQ197 MQM197 NAI197 NKE197 NUA197 ODW197 ONS197 OXO197 PHK197 PRG197 QBC197 QKY197 QUU197 REQ197 ROM197 RYI197 SIE197 SSA197 TBW197 TLS197 TVO197 UFK197 UPG197 UZC197 VIY197 VSU197 WCQ197 WMM197 WWI197 WVY226 Q226 JM226 TI226 ADE226 ANA226 AWW226 BGS226 BQO226 CAK226 CKG226 CUC226 DDY226 DNU226 DXQ226 EHM226 ERI226 FBE226 FLA226 FUW226 GES226 GOO226 GYK226 HIG226 HSC226 IBY226 ILU226 IVQ226 JFM226 JPI226 JZE226 KJA226 KSW226 LCS226 LMO226 LWK226 MGG226 MQC226 MZY226 NJU226 NTQ226 ODM226 ONI226 OXE226 PHA226 PQW226 QAS226 QKO226 QUK226 REG226 ROC226 RXY226 SHU226 SRQ226 TBM226 TLI226 TVE226 UFA226 UOW226 UYS226 VIO226 VSK226 WCG226 WMC226 Q244 JM244 TI244 ADE244 ANA244 AWW244 BGS244 BQO244 CAK244 CKG244 CUC244 DDY244 DNU244 DXQ244 EHM244 ERI244 FBE244 FLA244 FUW244 GES244 GOO244 GYK244 HIG244 HSC244 IBY244 ILU244 IVQ244 JFM244 JPI244 JZE244 KJA244 KSW244 LCS244 LMO244 LWK244 MGG244 MQC244 MZY244 NJU244 NTQ244 ODM244 ONI244 OXE244 PHA244 PQW244 QAS244 QKO244 QUK244 REG244 ROC244 RXY244 SHU244 SRQ244 TBM244 TLI244 TVE244 UFA244 UOW244 UYS244 VIO244 VSK244 WCG244 WMC244 WVY244"/>
    <dataValidation type="decimal" allowBlank="1" showErrorMessage="1" errorTitle="Ошибка" error="Допускается ввод только неотрицательных чисел!" sqref="WVX182 F267:I267 F263:I263 F259:Q259 O166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P182 JL182 TH182 ADD182 AMZ182 AWV182 BGR182 BQN182 CAJ182 CKF182 CUB182 DDX182 DNT182 DXP182 EHL182 ERH182 FBD182 FKZ182 FUV182 GER182 GON182 GYJ182 HIF182 HSB182 IBX182 ILT182 IVP182 JFL182 JPH182 JZD182 KIZ182 KSV182 LCR182 LMN182 LWJ182 MGF182 MQB182 MZX182 NJT182 NTP182 ODL182 ONH182 OXD182 PGZ182 PQV182 QAR182 QKN182 QUJ182 REF182 ROB182 RXX182 SHT182 SRP182 TBL182 TLH182 TVD182 UEZ182 UOV182 UYR182 VIN182 VSJ182 WCF182 WMB182 H215:S2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5 M109 M166">
      <formula1>kind_of_heat_transfer</formula1>
    </dataValidation>
    <dataValidation type="list" allowBlank="1" showInputMessage="1" showErrorMessage="1" errorTitle="Ошибка" error="Выберите значение из списка" prompt="Выберите значение из списка" sqref="F215">
      <formula1>kind_of_tariff_unit</formula1>
    </dataValidation>
    <dataValidation type="list" allowBlank="1" showInputMessage="1" errorTitle="Ошибка" error="Выберите значение из списка" prompt="Выберите значение из списка" sqref="WVW129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2:WCL24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2:VSP242 JK129 TG129 ADC129 AMY129 AWU129 BGQ129 BQM129 CAI129 CKE129 CUA129 DDW129 DNS129 DXO129 EHK129 ERG129 FBC129 FKY129 FUU129 GEQ129 GOM129 GYI129 HIE129 HSA129 IBW129 ILS129 IVO129 JFK129 JPG129 JZC129 KIY129 KSU129 LCQ129 LMM129 LWI129 MGE129 MQA129 MZW129 NJS129 NTO129 ODK129 ONG129 OXC129 PGY129 PQU129 QAQ129 QKM129 QUI129 REE129 ROA129 RXW129 SHS129 SRO129 TBK129 TLG129 TVC129 UEY129 UOU129 UYQ129 VIM129 VSI129 WCE129 WMA129 UYQ242:UYX242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VIM242:VIT242 JK147 TG147 ADC147 AMY147 AWU147 BGQ147 BQM147 CAI147 CKE147 CUA147 DDW147 DNS147 DXO147 EHK147 ERG147 FBC147 FKY147 FUU147 GEQ147 GOM147 GYI147 HIE147 HSA147 IBW147 ILS147 IVO147 JFK147 JPG147 JZC147 KIY147 KSU147 LCQ147 LMM147 LWI147 MGE147 MQA147 MZW147 NJS147 NTO147 ODK147 ONG147 OXC147 PGY147 PQU147 QAQ147 QKM147 QUI147 REE147 ROA147 RXW147 SHS147 SRO147 TBK147 TLG147 TVC147 UEY147 UOU147 UYQ147 VIM147 VSI147 WCE147 WMA147 WVW147 UEY242:UFF242 WVW242:WWD242 WMA242:WMH242 WVW224:WWD224 JK224:JR224 TG224:TN224 ADC224:ADJ224 AMY224:ANF224 AWU224:AXB224 BGQ224:BGX224 BQM224:BQT224 CAI224:CAP224 CKE224:CKL224 CUA224:CUH224 DDW224:DED224 DNS224:DNZ224 DXO224:DXV224 EHK224:EHR224 ERG224:ERN224 FBC224:FBJ224 FKY224:FLF224 FUU224:FVB224 GEQ224:GEX224 GOM224:GOT224 GYI224:GYP224 HIE224:HIL224 HSA224:HSH224 IBW224:ICD224 ILS224:ILZ224 IVO224:IVV224 JFK224:JFR224 JPG224:JPN224 JZC224:JZJ224 KIY224:KJF224 KSU224:KTB224 LCQ224:LCX224 LMM224:LMT224 LWI224:LWP224 MGE224:MGL224 MQA224:MQH224 MZW224:NAD224 NJS224:NJZ224 NTO224:NTV224 ODK224:ODR224 ONG224:ONN224 OXC224:OXJ224 PGY224:PHF224 PQU224:PRB224 QAQ224:QAX224 QKM224:QKT224 QUI224:QUP224 REE224:REL224 ROA224:ROH224 RXW224:RYD224 SHS224:SHZ224 SRO224:SRV224 TBK224:TBR224 TLG224:TLN224 TVC224:TVJ224 UEY224:UFF224 UOU224:UPB224 UYQ224:UYX224 VIM224:VIT224 VSI224:VSP224 WCE224:WCL224 WMA224:WMH224 UOU242:UPB242 JK242:JR242 TG242:TN242 ADC242:ADJ242 AMY242:ANF242 AWU242:AXB242 BGQ242:BGX242 BQM242:BQT242 CAI242:CAP242 CKE242:CKL242 CUA242:CUH242 DDW242:DED242 DNS242:DNZ242 DXO242:DXV242 EHK242:EHR242 ERG242:ERN242 FBC242:FBJ242 FKY242:FLF242 FUU242:FVB242 GEQ242:GEX242 GOM242:GOT242 GYI242:GYP242 HIE242:HIL242 HSA242:HSH242 IBW242:ICD242 ILS242:ILZ242 IVO242:IVV242 JFK242:JFR242 JPG242:JPN242 JZC242:JZJ242 KIY242:KJF242 KSU242:KTB242 LCQ242:LCX242 LMM242:LMT242 LWI242:LWP242 MGE242:MGL242 MQA242:MQH242 MZW242:NAD242 NJS242:NJZ242 NTO242:NTV242 ODK242:ODR242 ONG242:ONN242 OXC242:OXJ242 PGY242:PHF242 PQU242:PRB242 QAQ242:QAX242 QKM242:QKT242 QUI242:QUP242 REE242:REL242 ROA242:ROH242 RXW242:RYD242 SHS242:SHZ242 SRO242:SRV242 TBK242:TBR242 TLG242:TLN242 TVC242:TVJ242">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4 JK164 TG164 ADC164 AMY164 AWU164 BGQ164 BQM164 CAI164 CKE164 CUA164 DDW164 DNS164 DXO164 EHK164 ERG164 FBC164 FKY164 FUU164 GEQ164 GOM164 GYI164 HIE164 HSA164 IBW164 ILS164 IVO164 JFK164 JPG164 JZC164 KIY164 KSU164 LCQ164 LMM164 LWI164 MGE164 MQA164 MZW164 NJS164 NTO164 ODK164 ONG164 OXC164 PGY164 PQU164 QAQ164 QKM164 QUI164 REE164 ROA164 RXW164 SHS164 SRO164 TBK164 TLG164 TVC164 UEY164 UOU164 UYQ164 VIM164 VSI164 WCE164 WMA164 WVW164 WVW223 O223 JK223 TG223 ADC223 AMY223 AWU223 BGQ223 BQM223 CAI223 CKE223 CUA223 DDW223 DNS223 DXO223 EHK223 ERG223 FBC223 FKY223 FUU223 GEQ223 GOM223 GYI223 HIE223 HSA223 IBW223 ILS223 IVO223 JFK223 JPG223 JZC223 KIY223 KSU223 LCQ223 LMM223 LWI223 MGE223 MQA223 MZW223 NJS223 NTO223 ODK223 ONG223 OXC223 PGY223 PQU223 QAQ223 QKM223 QUI223 REE223 ROA223 RXW223 SHS223 SRO223 TBK223 TLG223 TVC223 UEY223 UOU223 UYQ223 VIM223 VSI223 WCE223 WMA223 O241 JK241 TG241 ADC241 AMY241 AWU241 BGQ241 BQM241 CAI241 CKE241 CUA241 DDW241 DNS241 DXO241 EHK241 ERG241 FBC241 FKY241 FUU241 GEQ241 GOM241 GYI241 HIE241 HSA241 IBW241 ILS241 IVO241 JFK241 JPG241 JZC241 KIY241 KSU241 LCQ241 LMM241 LWI241 MGE241 MQA241 MZW241 NJS241 NTO241 ODK241 ONG241 OXC241 PGY241 PQU241 QAQ241 QKM241 QUI241 REE241 ROA241 RXW241 SHS241 SRO241 TBK241 TLG241 TVC241 UEY241 UOU241 UYQ241 VIM241 VSI241 WCE241 WMA241 WVW241">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0 JI243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3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3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3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M225 JI225 TE225 ADA225 AMW225 AWS225 BGO225 BQK225 CAG225 CKC225 CTY225 DDU225 DNQ225 DXM225 EHI225 ERE225 FBA225 FKW225 FUS225 GEO225 GOK225 GYG225 HIC225 HRY225 IBU225 ILQ225 IVM225 JFI225 JPE225 JZA225 KIW225 KSS225 LCO225 LMK225 LWG225 MGC225 MPY225 MZU225 NJQ225 NTM225 ODI225 ONE225 OXA225 PGW225 PQS225 QAO225 QKK225 QUG225 REC225 RNY225 RXU225 SHQ225 SRM225 TBI225 TLE225 TVA225 UEW225 UOS225 UYO225 VIK225 VSG225 WCC225 WLY225 WVU225 M243 WVU243 WLY243 WCC243 VSG243 VIK243 UYO243 UOS243 UEW243 TVA243 TLE243 TBI243 SRM243 SHQ243 RXU243 RNY243 REC243 QUG243 QKK243 QAO243 PQS243 PGW243 OXA243 ONE243 ODI243 NTM243 NJQ243 MZU243 MPY243 MGC243 LWG243 LMK243 LCO243 KSS243 KIW243 JZA243 JPE243 JFI243 IVM243 ILQ243 IBU243 HRY243 HIC243 GYG243 GOK243 GEO243 FUS243 FKW243 FBA243 ERE243 EHI243 DXM243 DNQ243 DDU243 CTY243 CKC243 CAG243 BQK243 BGO243 M37 M55 M73 M91 M130">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6 J291 F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1">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4:JX114 TD114:TT114 ACZ114:ADP114 AMV114:ANL114 AWR114:AXH114 BGN114:BHD114 BQJ114:BQZ114 CAF114:CAV114 CKB114:CKR114 CTX114:CUN114 DDT114:DEJ114 DNP114:DOF114 DXL114:DYB114 EHH114:EHX114 ERD114:ERT114 FAZ114:FBP114 FKV114:FLL114 FUR114:FVH114 GEN114:GFD114 GOJ114:GOZ114 GYF114:GYV114 HIB114:HIR114 HRX114:HSN114 IBT114:ICJ114 ILP114:IMF114 IVL114:IWB114 JFH114:JFX114 JPD114:JPT114 JYZ114:JZP114 KIV114:KJL114 KSR114:KTH114 LCN114:LDD114 LMJ114:LMZ114 LWF114:LWV114 MGB114:MGR114 MPX114:MQN114 MZT114:NAJ114 NJP114:NKF114 NTL114:NUB114 ODH114:ODX114 OND114:ONT114 OWZ114:OXP114 PGV114:PHL114 PQR114:PRH114 QAN114:QBD114 QKJ114:QKZ114 QUF114:QUV114 REB114:RER114 RNX114:RON114 RXT114:RYJ114 SHP114:SIF114 SRL114:SSB114 TBH114:TBX114 TLD114:TLT114 TUZ114:TVP114 UEV114:UFL114 UOR114:UPH114 UYN114:UZD114 VIJ114:VIZ114 VSF114:VSV114 WCB114:WCR114 WLX114:WMN114 WVT114:WWJ114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7:ADK233 JH227:JS233 TD227:TO233 WVT227:WWE233 WLX227:WMI233 WCB227:WCM233 VSF227:VSQ233 VIJ227:VIU233 UYN227:UYY233 UOR227:UPC233 UEV227:UFG233 TUZ227:TVK233 TLD227:TLO233 TBH227:TBS233 SRL227:SRW233 SHP227:SIA233 RXT227:RYE233 RNX227:ROI233 REB227:REM233 QUF227:QUQ233 QKJ227:QKU233 QAN227:QAY233 PQR227:PRC233 PGV227:PHG233 OWZ227:OXK233 OND227:ONO233 ODH227:ODS233 NTL227:NTW233 NJP227:NKA233 MZT227:NAE233 MPX227:MQI233 MGB227:MGM233 LWF227:LWQ233 LMJ227:LMU233 LCN227:LCY233 KSR227:KTC233 KIV227:KJG233 JYZ227:JZK233 JPD227:JPO233 JFH227:JFS233 IVL227:IVW233 ILP227:IMA233 IBT227:ICE233 HRX227:HSI233 HIB227:HIM233 GYF227:GYQ233 GOJ227:GOU233 GEN227:GEY233 FUR227:FVC233 FKV227:FLG233 FAZ227:FBK233 ERD227:ERO233 EHH227:EHS233 DXL227:DXW233 DNP227:DOA233 DDT227:DEE233 CTX227:CUI233 CKB227:CKM233 CAF227:CAQ233 BQJ227:BQU233 BGN227:BGY233 AWR227:AXC233 AMV227:ANG233 L233:U233 L252:U252 AMV245:ANG252 MPX245:MQI252 GOJ245:GOU252 MZT245:NAE252 DNP245:DOA252 NJP245:NKA252 GYF245:GYQ252 NTL245:NTW252 CAF245:CAQ252 ODH245:ODS252 HIB245:HIM252 OND245:ONO252 DXL245:DXW252 OWZ245:OXK252 HRX245:HSI252 PGV245:PHG252 BGN245:BGY252 PQR245:PRC252 IBT245:ICE252 QAN245:QAY252 EHH245:EHS252 QKJ245:QKU252 ILP245:IMA252 QUF245:QUQ252 CKB245:CKM252 REB245:REM252 IVL245:IVW252 RNX245:ROI252 ERD245:ERO252 RXT245:RYE252 JFH245:JFS252 SHP245:SIA252 AWR245:AXC252 SRL245:SRW252 JPD245:JPO252 TBH245:TBS252 FAZ245:FBK252 TLD245:TLO252 JYZ245:JZK252 TUZ245:TVK252 CTX245:CUI252 UEV245:UFG252 KIV245:KJG252 UOR245:UPC252 FKV245:FLG252 UYN245:UYY252 KSR245:KTC252 VIJ245:VIU252 BQJ245:BQU252 VSF245:VSQ252 LCN245:LCY252 WCB245:WCM252 FUR245:FVC252 WLX245:WMI252 LMJ245:LMU252 WVT245:WWE252 DDT245:DEE252 TD245:TO252 LWF245:LWQ252 JH245:JS252 GEN245:GEY252 ACZ245:ADK252 MGB245:MGM252 L245:V245 L246:W251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1">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9 M119 JI119 TE119 ADA119 AMW119 AWS119 BGO119 BQK119 CAG119 CKC119 CTY119 DDU119 DNQ119 DXM119 EHI119 ERE119 FBA119 FKW119 FUS119 GEO119 GOK119 GYG119 HIC119 HRY119 IBU119 ILQ119 IVM119 JFI119 JPE119 JZA119 KIW119 KSS119 LCO119 LMK119 LWG119 MGC119 MPY119 MZU119 NJQ119 NTM119 ODI119 ONE119 OXA119 PGW119 PQS119 QAO119 QKK119 QUG119 REC119 RNY119 RXU119 SHQ119 SRM119 TBI119 TLE119 TVA119 UEW119 UOS119 UYO119 VIK119 VSG119 WCC119 WLY119">
      <formula1>900</formula1>
    </dataValidation>
    <dataValidation type="list" allowBlank="1" showInputMessage="1" errorTitle="Ошибка" error="Выберите значение из списка" prompt="Выберите значение из списка" sqref="WLY109 JI166 TE166 ADA166 AMW166 AWS166 BGO166 BQK166 CAG166 CKC166 CTY166 DDU166 DNQ166 DXM166 EHI166 ERE166 FBA166 FKW166 FUS166 GEO166 GOK166 GYG166 HIC166 HRY166 IBU166 ILQ166 IVM166 JFI166 JPE166 JZA166 KIW166 KSS166 LCO166 LMK166 LWG166 MGC166 MPY166 MZU166 NJQ166 NTM166 ODI166 ONE166 OXA166 PGW166 PQS166 QAO166 QKK166 QUG166 REC166 RNY166 RXU166 SHQ166 SRM166 TBI166 TLE166 TVA166 UEW166 UOS166 UYO166 VIK166 VSG166 WCC166 WLY166 WVU166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2:JS138 TD132:TO138 ACZ132:ADK138 AMV132:ANG138 AWR132:AXC138 BGN132:BGY138 BQJ132:BQU138 CAF132:CAQ138 CKB132:CKM138 CTX132:CUI138 DDT132:DEE138 DNP132:DOA138 DXL132:DXW138 EHH132:EHS138 ERD132:ERO138 FAZ132:FBK138 FKV132:FLG138 FUR132:FVC138 GEN132:GEY138 GOJ132:GOU138 GYF132:GYQ138 HIB132:HIM138 HRX132:HSI138 IBT132:ICE138 ILP132:IMA138 IVL132:IVW138 JFH132:JFS138 JPD132:JPO138 JYZ132:JZK138 KIV132:KJG138 KSR132:KTC138 LCN132:LCY138 LMJ132:LMU138 LWF132:LWQ138 MGB132:MGM138 MPX132:MQI138 MZT132:NAE138 NJP132:NKA138 NTL132:NTW138 ODH132:ODS138 OND132:ONO138 OWZ132:OXK138 PGV132:PHG138 PQR132:PRC138 QAN132:QAY138 QKJ132:QKU138 QUF132:QUQ138 REB132:REM138 RNX132:ROI138 RXT132:RYE138 SHP132:SIA138 SRL132:SRW138 TBH132:TBS138 TLD132:TLO138 TUZ132:TVK138 UEV132:UFG138 UOR132:UPC138 UYN132:UYY138 VIJ132:VIU138 VSF132:VSQ138 WCB132:WCM138 WLX132:WMI138 WVT132:WWE138 JH150:JS156 TD150:TO156 ACZ150:ADK156 AMV150:ANG156 AWR150:AXC156 BGN150:BGY156 BQJ150:BQU156 CAF150:CAQ156 CKB150:CKM156 CTX150:CUI156 DDT150:DEE156 DNP150:DOA156 DXL150:DXW156 EHH150:EHS156 ERD150:ERO156 FAZ150:FBK156 FKV150:FLG156 FUR150:FVC156 GEN150:GEY156 GOJ150:GOU156 GYF150:GYQ156 HIB150:HIM156 HRX150:HSI156 IBT150:ICE156 ILP150:IMA156 IVL150:IVW156 JFH150:JFS156 JPD150:JPO156 JYZ150:JZK156 KIV150:KJG156 KSR150:KTC156 LCN150:LCY156 LMJ150:LMU156 LWF150:LWQ156 MGB150:MGM156 MPX150:MQI156 MZT150:NAE156 NJP150:NKA156 NTL150:NTW156 ODH150:ODS156 OND150:ONO156 OWZ150:OXK156 PGV150:PHG156 PQR150:PRC156 QAN150:QAY156 QKJ150:QKU156 QUF150:QUQ156 REB150:REM156 RNX150:ROI156 RXT150:RYE156 SHP150:SIA156 SRL150:SRW156 TBH150:TBS156 TLD150:TLO156 TUZ150:TVK156 UEV150:UFG156 UOR150:UPC156 UYN150:UYY156 VIJ150:VIU156 VSF150:VSQ156 WCB150:WCM156 WLX150:WMI156 WVT150:WWE156 L174:U174 JH115:JX118 TD115:TT118 ACZ115:ADP118 AMV115:ANL118 AWR115:AXH118 BGN115:BHD118 BQJ115:BQZ118 CAF115:CAV118 CKB115:CKR118 CTX115:CUN118 DDT115:DEJ118 DNP115:DOF118 DXL115:DYB118 EHH115:EHX118 ERD115:ERT118 FAZ115:FBP118 FKV115:FLL118 FUR115:FVH118 GEN115:GFD118 GOJ115:GOZ118 GYF115:GYV118 HIB115:HIR118 HRX115:HSN118 IBT115:ICJ118 ILP115:IMF118 IVL115:IWB118 JFH115:JFX118 JPD115:JPT118 JYZ115:JZP118 KIV115:KJL118 KSR115:KTH118 LCN115:LDD118 LMJ115:LMZ118 LWF115:LWV118 MGB115:MGR118 MPX115:MQN118 MZT115:NAJ118 NJP115:NKF118 NTL115:NUB118 ODH115:ODX118 OND115:ONT118 OWZ115:OXP118 PGV115:PHL118 PQR115:PRH118 QAN115:QBD118 QKJ115:QKZ118 QUF115:QUV118 REB115:RER118 RNX115:RON118 RXT115:RYJ118 SHP115:SIF118 SRL115:SSB118 TBH115:TBX118 TLD115:TLT118 TUZ115:TVP118 UEV115:UFL118 UOR115:UPH118 UYN115:UZD118 VIJ115:VIZ118 VSF115:VSV118 WCB115:WCR118 WLX115:WMN118 WVT115:WWJ118 JH111:JX113 TD111:TT113 ACZ111:ADP113 AMV111:ANL113 AWR111:AXH113 BGN111:BHD113 BQJ111:BQZ113 CAF111:CAV113 CKB111:CKR113 CTX111:CUN113 DDT111:DEJ113 DNP111:DOF113 DXL111:DYB113 EHH111:EHX113 ERD111:ERT113 FAZ111:FBP113 FKV111:FLL113 FUR111:FVH113 GEN111:GFD113 GOJ111:GOZ113 GYF111:GYV113 HIB111:HIR113 HRX111:HSN113 IBT111:ICJ113 ILP111:IMF113 IVL111:IWB113 JFH111:JFX113 JPD111:JPT113 JYZ111:JZP113 KIV111:KJL113 KSR111:KTH113 LCN111:LDD113 LMJ111:LMZ113 LWF111:LWV113 MGB111:MGR113 MPX111:MQN113 MZT111:NAJ113 NJP111:NKF113 NTL111:NUB113 ODH111:ODX113 OND111:ONT113 OWZ111:OXP113 PGV111:PHL113 PQR111:PRH113 QAN111:QBD113 QKJ111:QKZ113 QUF111:QUV113 REB111:RER113 RNX111:RON113 RXT111:RYJ113 SHP111:SIF113 SRL111:SSB113 TBH111:TBX113 TLD111:TLT113 TUZ111:TVP113 UEV111:UFL113 UOR111:UPH113 UYN111:UZD113 VIJ111:VIZ113 VSF111:VSV113 WCB111:WCR113 WLX111:WMN113 WVT111:WWJ113 WVT184:WWF188 JH184:JT188 TD184:TP188 ACZ184:ADL188 AMV184:ANH188 AWR184:AXD188 BGN184:BGZ188 BQJ184:BQV188 CAF184:CAR188 CKB184:CKN188 CTX184:CUJ188 DDT184:DEF188 DNP184:DOB188 DXL184:DXX188 EHH184:EHT188 ERD184:ERP188 FAZ184:FBL188 FKV184:FLH188 FUR184:FVD188 GEN184:GEZ188 GOJ184:GOV188 GYF184:GYR188 HIB184:HIN188 HRX184:HSJ188 IBT184:ICF188 ILP184:IMB188 IVL184:IVX188 JFH184:JFT188 JPD184:JPP188 JYZ184:JZL188 KIV184:KJH188 KSR184:KTD188 LCN184:LCZ188 LMJ184:LMV188 LWF184:LWR188 MGB184:MGN188 MPX184:MQJ188 MZT184:NAF188 NJP184:NKB188 NTL184:NTX188 ODH184:ODT188 OND184:ONP188 OWZ184:OXL188 PGV184:PHH188 PQR184:PRD188 QAN184:QAZ188 QKJ184:QKV188 QUF184:QUR188 REB184:REN188 RNX184:ROJ188 RXT184:RYF188 SHP184:SIB188 SRL184:SRX188 TBH184:TBT188 TLD184:TLP188 TUZ184:TVL188 UEV184:UFH188 UOR184:UPD188 UYN184:UYZ188 VIJ184:VIV188 VSF184:VSR188 WCB184:WCN188 WLX184:WMJ188 L100:W100 WVT168:WWE174 WLX168:WMI174 WCB168:WCM174 VSF168:VSQ174 VIJ168:VIU174 UYN168:UYY174 UOR168:UPC174 UEV168:UFG174 TUZ168:TVK174 TLD168:TLO174 TBH168:TBS174 SRL168:SRW174 SHP168:SIA174 RXT168:RYE174 RNX168:ROI174 REB168:REM174 QUF168:QUQ174 QKJ168:QKU174 QAN168:QAY174 PQR168:PRC174 PGV168:PHG174 OWZ168:OXK174 OND168:ONO174 ODH168:ODS174 NTL168:NTW174 NJP168:NKA174 MZT168:NAE174 MPX168:MQI174 MGB168:MGM174 LWF168:LWQ174 LMJ168:LMU174 LCN168:LCY174 KSR168:KTC174 KIV168:KJG174 JYZ168:JZK174 JPD168:JPO174 JFH168:JFS174 IVL168:IVW174 ILP168:IMA174 IBT168:ICE174 HRX168:HSI174 HIB168:HIM174 GYF168:GYQ174 GOJ168:GOU174 GEN168:GEY174 FUR168:FVC174 FKV168:FLG174 FAZ168:FBK174 ERD168:ERO174 EHH168:EHS174 DXL168:DXW174 DNP168:DOA174 DDT168:DEE174 CTX168:CUI174 CKB168:CKM174 CAF168:CAQ174 BQJ168:BQU174 BGN168:BGY174 AWR168:AXC174 AMV168:ANG174 ACZ168:ADK174 TD168:TO174 JH168:JS174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CAF200:CBA203 CAF204:CBA204 CKB200:CKW203 CKB204:CKW204 CTX200:CUS203 CTX204:CUS204 DDT200:DEO203 DDT204:DEO204 DNP200:DOK203 DNP204:DOK204 DXL200:DYG203 DXL204:DYG204 EHH200:EIC203 EHH204:EIC204 ERD200:ERY203 ERD204:ERY204 FAZ200:FBU203 FAZ204:FBU204 FKV200:FLQ203 FKV204:FLQ204 FUR200:FVM203 FUR204:FVM204 GEN200:GFI203 GEN204:GFI204 GOJ200:GPE203 GOJ204:GPE204 GYF200:GZA203 GYF204:GZA204 HIB200:HIW203 HIB204:HIW204 HRX200:HSS203 HRX204:HSS204 IBT200:ICO203 IBT204:ICO204 ILP200:IMK203 ILP204:IMK204 IVL200:IWG203 IVL204:IWG204 JFH200:JGC203 JFH204:JGC204 JPD200:JPY203 JPD204:JPY204 JYZ200:JZU203 JYZ204:JZU204 KIV200:KJQ203 KIV204:KJQ204 KSR200:KTM203 KSR204:KTM204 LCN200:LDI203 LCN204:LDI204 LMJ200:LNE203 LMJ204:LNE204 LWF200:LXA203 LWF204:LXA204 MGB200:MGW203 MGB204:MGW204 MPX200:MQS203 MPX204:MQS204 MZT200:NAO203 MZT204:NAO204 NJP200:NKK203 NJP204:NKK204 NTL200:NUG203 NTL204:NUG204 ODH200:OEC203 ODH204:OEC204 OND200:ONY203 OND204:ONY204 OWZ200:OXU203 OWZ204:OXU204 PGV200:PHQ203 PGV204:PHQ204 PQR200:PRM203 PQR204:PRM204 QAN200:QBI203 QAN204:QBI204 QKJ200:QLE203 QKJ204:QLE204 QUF200:QVA203 QUF204:QVA204 REB200:REW203 REB204:REW204 RNX200:ROS203 RNX204:ROS204 RXT200:RYO203 RXT204:RYO204 SHP200:SIK203 SHP204:SIK204 SRL200:SSG203 SRL204:SSG204 TBH200:TCC203 TBH204:TCC204 TLD200:TLY203 TLD204:TLY204 TUZ200:TVU203 TUZ204:TVU204 UEV200:UFQ203 UEV204:UFQ204 UOR200:UPM203 UOR204:UPM204 UYN200:UZI203 UYN204:UZI204 VIJ200:VJE203 VIJ204:VJE204 VSF200:VTA203 VSF204:VTA204 WCB200:WCW203 WCB204:WCW204 WLX200:WMS203 WLX204:WMS204 BQJ200:BRE203 BQJ204:BRE204 WVT200:WWO203 WVT204:WWO204 BGN200:BHI203 BGN204:BHI204 AMV200:ANQ203 AMV204:ANQ204 AWR200:AXM203 AWR204:AXM204 JH200:KC203 JH204:KC204 ACZ200:ADU203 ACZ204:ADU204 TD200:TY203 TD204:TY204"/>
    <dataValidation type="textLength" operator="lessThanOrEqual" allowBlank="1" showErrorMessage="1" errorTitle="Ошибка" error="Допускается ввод не более 900 символов!" sqref="M196 JI196 TE196 ADA196 AMW196 AWS196 BGO196 BQK196 CAG196 CKC196 CTY196 DDU196 DNQ196 DXM196 EHI196 ERE196 FBA196 FKW196 FUS196 GEO196 GOK196 GYG196 HIC196 HRY196 IBU196 ILQ196 IVM196 JFI196 JPE196 JZA196 KIW196 KSS196 LCO196 LMK196 LWG196 MGC196 MPY196 MZU196 NJQ196 NTM196 ODI196 ONE196 OXA196 PGW196 PQS196 QAO196 QKK196 QUG196 REC196 RNY196 RXU196 SHQ196 SRM196 TBI196 TLE196 TVA196 UEW196 UOS196 UYO196 VIK196 VSG196 WCC196 WLY196 WVU196">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2 JI182 TE182 ADA182 AMW182 AWS182 BGO182 BQK182 CAG182 CKC182 CTY182 DDU182 DNQ182 DXM182 EHI182 ERE182 FBA182 FKW182 FUS182 GEO182 GOK182 GYG182 HIC182 HRY182 IBU182 ILQ182 IVM182 JFI182 JPE182 JZA182 KIW182 KSS182 LCO182 LMK182 LWG182 MGC182 MPY182 MZU182 NJQ182 NTM182 ODI182 ONE182 OXA182 PGW182 PQS182 QAO182 QKK182 QUG182 REC182 RNY182 RXU182 SHQ182 SRM182 TBI182 TLE182 TVA182 UEW182 UOS182 UYO182 VIK182 VSG182 WCC182 WLY182 WVU182">
      <formula1>900</formula1>
    </dataValidation>
    <dataValidation type="list" allowBlank="1" showInputMessage="1" showErrorMessage="1" errorTitle="Ошибка" error="Выберите значение из списка" prompt="Выберите значение из списка" sqref="Q206:Q208">
      <formula1>kind_of_load4</formula1>
    </dataValidation>
    <dataValidation type="list" allowBlank="1" showInputMessage="1" showErrorMessage="1" errorTitle="Ошибка" error="Выберите значение из списка" prompt="Выберите значение из списка" sqref="U206:U207 U210:U211">
      <formula1>kind_of_nets</formula1>
    </dataValidation>
    <dataValidation type="list" allowBlank="1" showInputMessage="1" showErrorMessage="1" errorTitle="Ошибка" error="Выберите значение из списка" prompt="Выберите значение из списка" sqref="Y206 Y210">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29:V129 O147:V147 O224:V224 O242:V242 O165 O90">
      <formula1>kind_of_cons</formula1>
    </dataValidation>
    <dataValidation type="list" allowBlank="1" showInputMessage="1" showErrorMessage="1" errorTitle="Ошибка" error="Выберите значение из списка" prompt="Выберите значение из списка" sqref="J355 J367">
      <formula1>kind_of_control_method</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RowHeight="11.25"/>
  <cols>
    <col min="1" max="1" width="32.5703125" style="7" customWidth="1"/>
    <col min="2" max="2" width="9.140625" style="136"/>
    <col min="3" max="3" width="9.140625" style="139"/>
    <col min="4" max="4" width="26.5703125" style="139" customWidth="1"/>
    <col min="5" max="6" width="26.5703125" style="79" customWidth="1"/>
    <col min="7" max="7" width="31.42578125" style="79" customWidth="1"/>
    <col min="8" max="8" width="40.85546875" style="79" customWidth="1"/>
    <col min="9" max="9" width="14.5703125" style="79" customWidth="1"/>
    <col min="10" max="10" width="26.85546875" style="79" customWidth="1"/>
    <col min="11" max="11" width="50" style="79" customWidth="1"/>
    <col min="12" max="13" width="10.7109375" style="79" customWidth="1"/>
    <col min="14" max="14" width="55.140625" style="79" customWidth="1"/>
    <col min="15" max="15" width="31.85546875" style="79" customWidth="1"/>
    <col min="16" max="16" width="23.85546875" style="79" customWidth="1"/>
    <col min="17" max="17" width="46.5703125" style="79" customWidth="1"/>
    <col min="18" max="18" width="24" style="79" bestFit="1" customWidth="1"/>
    <col min="19" max="19" width="20.5703125" style="79" customWidth="1"/>
    <col min="20" max="20" width="22" style="79" customWidth="1"/>
    <col min="21" max="22" width="26.42578125" style="79" customWidth="1"/>
    <col min="23" max="23" width="8.28515625" style="79" hidden="1" customWidth="1"/>
    <col min="24" max="24" width="59.7109375" style="79" customWidth="1"/>
    <col min="25" max="25" width="49.140625" style="79" customWidth="1"/>
    <col min="26" max="26" width="11.140625" style="79" customWidth="1"/>
    <col min="27" max="30" width="29" style="79" customWidth="1"/>
    <col min="31" max="31" width="9.140625" style="79"/>
    <col min="32" max="32" width="34.7109375" style="79" customWidth="1"/>
    <col min="33" max="33" width="9.140625" style="79"/>
    <col min="34" max="35" width="34.42578125" style="79" customWidth="1"/>
    <col min="36" max="36" width="9.140625" style="79"/>
    <col min="37" max="37" width="24.5703125" style="79" customWidth="1"/>
    <col min="38" max="38" width="9.140625" style="79"/>
    <col min="39" max="39" width="26.140625" style="79" customWidth="1"/>
    <col min="40" max="40" width="1.7109375" style="79" customWidth="1"/>
    <col min="41" max="41" width="9.140625" style="79"/>
    <col min="42" max="43" width="47.85546875" style="79" customWidth="1"/>
    <col min="44" max="44" width="1.7109375" style="79" customWidth="1"/>
    <col min="45" max="45" width="21.42578125" style="79" customWidth="1"/>
    <col min="46" max="46" width="1.7109375" style="79" customWidth="1"/>
    <col min="47" max="47" width="31.28515625" style="79" bestFit="1" customWidth="1"/>
    <col min="48" max="48" width="1.7109375" style="79" customWidth="1"/>
    <col min="49" max="50" width="9.140625" style="383"/>
    <col min="51" max="51" width="3.7109375" style="79" customWidth="1"/>
    <col min="52" max="52" width="20" style="79" customWidth="1"/>
    <col min="53" max="53" width="42.85546875" style="79" bestFit="1" customWidth="1"/>
    <col min="54" max="54" width="3.7109375" style="79" customWidth="1"/>
    <col min="55" max="55" width="55" style="79" customWidth="1"/>
    <col min="56" max="16384" width="9.140625" style="79"/>
  </cols>
  <sheetData>
    <row r="1" spans="1:55" s="135" customFormat="1" ht="43.5" customHeight="1">
      <c r="A1" s="141" t="s">
        <v>65</v>
      </c>
      <c r="B1" s="141" t="s">
        <v>359</v>
      </c>
      <c r="C1" s="141" t="s">
        <v>84</v>
      </c>
      <c r="D1" s="141" t="s">
        <v>81</v>
      </c>
      <c r="E1" s="141" t="s">
        <v>183</v>
      </c>
      <c r="F1" s="141" t="s">
        <v>223</v>
      </c>
      <c r="G1" s="141" t="s">
        <v>200</v>
      </c>
      <c r="H1" s="141" t="s">
        <v>204</v>
      </c>
      <c r="I1" s="141" t="s">
        <v>222</v>
      </c>
      <c r="J1" s="141" t="s">
        <v>239</v>
      </c>
      <c r="K1" s="141" t="s">
        <v>243</v>
      </c>
      <c r="L1" s="141"/>
      <c r="M1" s="141"/>
      <c r="N1" s="93" t="s">
        <v>279</v>
      </c>
      <c r="O1" s="141" t="s">
        <v>270</v>
      </c>
      <c r="P1" s="141" t="s">
        <v>294</v>
      </c>
      <c r="Q1" s="141" t="s">
        <v>337</v>
      </c>
      <c r="R1" s="141" t="s">
        <v>20</v>
      </c>
      <c r="S1" s="141" t="s">
        <v>28</v>
      </c>
      <c r="T1" s="154" t="s">
        <v>34</v>
      </c>
      <c r="U1" s="154" t="s">
        <v>39</v>
      </c>
      <c r="V1" s="425"/>
      <c r="W1" s="426" t="s">
        <v>323</v>
      </c>
      <c r="X1" s="382" t="s">
        <v>292</v>
      </c>
      <c r="Y1" s="382" t="s">
        <v>306</v>
      </c>
      <c r="Z1" s="141"/>
      <c r="AA1" s="199" t="s">
        <v>360</v>
      </c>
      <c r="AB1" s="199"/>
      <c r="AC1" s="199" t="s">
        <v>361</v>
      </c>
      <c r="AD1" s="199"/>
      <c r="AF1" s="154" t="s">
        <v>334</v>
      </c>
      <c r="AH1" s="141" t="s">
        <v>335</v>
      </c>
      <c r="AI1" s="141" t="s">
        <v>336</v>
      </c>
      <c r="AK1" s="141" t="s">
        <v>351</v>
      </c>
      <c r="AM1" s="141" t="s">
        <v>352</v>
      </c>
      <c r="AP1" s="141" t="s">
        <v>368</v>
      </c>
      <c r="AQ1" s="141" t="s">
        <v>367</v>
      </c>
      <c r="AS1" s="382" t="s">
        <v>373</v>
      </c>
      <c r="AU1" s="154" t="s">
        <v>381</v>
      </c>
      <c r="AW1" s="384" t="s">
        <v>522</v>
      </c>
      <c r="AX1" s="384" t="s">
        <v>523</v>
      </c>
      <c r="AZ1" s="1415" t="s">
        <v>556</v>
      </c>
      <c r="BA1" s="1415"/>
      <c r="BC1" s="773" t="s">
        <v>635</v>
      </c>
    </row>
    <row r="2" spans="1:55" ht="101.25">
      <c r="A2" s="6" t="s">
        <v>99</v>
      </c>
      <c r="B2" s="41">
        <v>2000</v>
      </c>
      <c r="C2" s="41">
        <v>2013</v>
      </c>
      <c r="D2" s="41" t="s">
        <v>82</v>
      </c>
      <c r="E2" s="137" t="s">
        <v>184</v>
      </c>
      <c r="F2" s="137" t="s">
        <v>224</v>
      </c>
      <c r="G2" s="137" t="s">
        <v>198</v>
      </c>
      <c r="H2" s="137" t="s">
        <v>202</v>
      </c>
      <c r="I2" s="137" t="s">
        <v>91</v>
      </c>
      <c r="J2" s="137" t="s">
        <v>240</v>
      </c>
      <c r="K2" s="138" t="s">
        <v>244</v>
      </c>
      <c r="L2" s="171" t="s">
        <v>244</v>
      </c>
      <c r="M2" s="138">
        <v>1</v>
      </c>
      <c r="N2" s="623" t="s">
        <v>283</v>
      </c>
      <c r="O2" s="494" t="s">
        <v>602</v>
      </c>
      <c r="P2" s="627" t="s">
        <v>40</v>
      </c>
      <c r="Q2" s="173" t="s">
        <v>3</v>
      </c>
      <c r="R2" s="176" t="s">
        <v>23</v>
      </c>
      <c r="S2" s="174" t="s">
        <v>25</v>
      </c>
      <c r="T2" s="175" t="s">
        <v>29</v>
      </c>
      <c r="U2" s="171" t="s">
        <v>35</v>
      </c>
      <c r="V2" s="982">
        <v>1</v>
      </c>
      <c r="W2" s="427"/>
      <c r="X2" s="428" t="s">
        <v>578</v>
      </c>
      <c r="Y2" s="41" t="s">
        <v>726</v>
      </c>
      <c r="Z2" s="153"/>
      <c r="AA2" s="712" t="s">
        <v>628</v>
      </c>
      <c r="AB2" s="714" t="s">
        <v>629</v>
      </c>
      <c r="AC2" s="41" t="s">
        <v>308</v>
      </c>
      <c r="AD2" s="201" t="s">
        <v>309</v>
      </c>
      <c r="AF2" s="42" t="s">
        <v>35</v>
      </c>
      <c r="AH2" s="137" t="s">
        <v>339</v>
      </c>
      <c r="AI2" s="137" t="s">
        <v>339</v>
      </c>
      <c r="AK2" s="137" t="s">
        <v>343</v>
      </c>
      <c r="AM2" s="137" t="s">
        <v>353</v>
      </c>
      <c r="AP2" s="1197" t="s">
        <v>578</v>
      </c>
      <c r="AQ2" s="978" t="s">
        <v>582</v>
      </c>
      <c r="AS2" s="41" t="s">
        <v>371</v>
      </c>
      <c r="AU2" s="42" t="s">
        <v>374</v>
      </c>
      <c r="AW2" s="385" t="s">
        <v>524</v>
      </c>
      <c r="AX2" s="386" t="s">
        <v>524</v>
      </c>
      <c r="AZ2" s="414" t="s">
        <v>557</v>
      </c>
      <c r="BA2" s="415" t="s">
        <v>558</v>
      </c>
      <c r="BC2" s="752" t="s">
        <v>636</v>
      </c>
    </row>
    <row r="3" spans="1:55" ht="101.25">
      <c r="A3" s="6" t="s">
        <v>100</v>
      </c>
      <c r="B3" s="41">
        <v>2001</v>
      </c>
      <c r="C3" s="41">
        <v>2014</v>
      </c>
      <c r="D3" s="41" t="s">
        <v>83</v>
      </c>
      <c r="E3" s="137" t="s">
        <v>185</v>
      </c>
      <c r="F3" s="137" t="s">
        <v>225</v>
      </c>
      <c r="G3" s="137" t="s">
        <v>199</v>
      </c>
      <c r="H3" s="137" t="s">
        <v>203</v>
      </c>
      <c r="I3" s="137" t="s">
        <v>47</v>
      </c>
      <c r="J3" s="137" t="s">
        <v>280</v>
      </c>
      <c r="K3" s="138" t="s">
        <v>246</v>
      </c>
      <c r="L3" s="138" t="s">
        <v>246</v>
      </c>
      <c r="M3" s="138">
        <v>2</v>
      </c>
      <c r="N3" s="623" t="s">
        <v>257</v>
      </c>
      <c r="O3" s="494" t="s">
        <v>603</v>
      </c>
      <c r="P3" s="627" t="s">
        <v>41</v>
      </c>
      <c r="Q3" s="173" t="s">
        <v>299</v>
      </c>
      <c r="R3" s="172" t="s">
        <v>301</v>
      </c>
      <c r="S3" s="174" t="s">
        <v>26</v>
      </c>
      <c r="T3" s="175" t="s">
        <v>30</v>
      </c>
      <c r="U3" s="171" t="s">
        <v>36</v>
      </c>
      <c r="V3" s="982">
        <v>2</v>
      </c>
      <c r="W3" s="427"/>
      <c r="X3" s="428" t="s">
        <v>670</v>
      </c>
      <c r="Y3" s="1070" t="s">
        <v>726</v>
      </c>
      <c r="Z3" s="153"/>
      <c r="AA3" s="712" t="s">
        <v>629</v>
      </c>
      <c r="AB3" s="714"/>
      <c r="AC3" s="41" t="s">
        <v>309</v>
      </c>
      <c r="AD3" s="201" t="s">
        <v>310</v>
      </c>
      <c r="AF3" s="42" t="s">
        <v>36</v>
      </c>
      <c r="AH3" s="137" t="s">
        <v>362</v>
      </c>
      <c r="AI3" s="137" t="s">
        <v>341</v>
      </c>
      <c r="AK3" s="137" t="s">
        <v>344</v>
      </c>
      <c r="AM3" s="137" t="s">
        <v>354</v>
      </c>
      <c r="AP3" s="1197" t="s">
        <v>671</v>
      </c>
      <c r="AQ3" s="978" t="s">
        <v>585</v>
      </c>
      <c r="AS3" s="41" t="s">
        <v>372</v>
      </c>
      <c r="AU3" s="42" t="s">
        <v>375</v>
      </c>
      <c r="AW3" s="385" t="s">
        <v>525</v>
      </c>
      <c r="AX3" s="386" t="s">
        <v>525</v>
      </c>
      <c r="AZ3" s="1080" t="s">
        <v>694</v>
      </c>
      <c r="BA3" s="1087" t="s">
        <v>693</v>
      </c>
      <c r="BC3" s="752" t="s">
        <v>637</v>
      </c>
    </row>
    <row r="4" spans="1:55" ht="101.25">
      <c r="A4" s="6" t="s">
        <v>101</v>
      </c>
      <c r="B4" s="41">
        <v>2002</v>
      </c>
      <c r="C4" s="41">
        <v>2015</v>
      </c>
      <c r="E4" s="137" t="s">
        <v>186</v>
      </c>
      <c r="F4" s="137" t="s">
        <v>226</v>
      </c>
      <c r="H4" s="137" t="s">
        <v>2</v>
      </c>
      <c r="I4" s="137" t="s">
        <v>48</v>
      </c>
      <c r="J4" s="137" t="s">
        <v>281</v>
      </c>
      <c r="K4" s="138" t="s">
        <v>247</v>
      </c>
      <c r="L4" s="138" t="s">
        <v>247</v>
      </c>
      <c r="M4" s="138">
        <v>3</v>
      </c>
      <c r="N4" s="623" t="s">
        <v>284</v>
      </c>
      <c r="O4" s="511" t="s">
        <v>604</v>
      </c>
      <c r="Q4" s="173" t="s">
        <v>22</v>
      </c>
      <c r="R4" s="172" t="s">
        <v>755</v>
      </c>
      <c r="S4" s="174" t="s">
        <v>27</v>
      </c>
      <c r="T4" s="175" t="s">
        <v>31</v>
      </c>
      <c r="U4" s="171" t="s">
        <v>37</v>
      </c>
      <c r="V4" s="982">
        <v>3</v>
      </c>
      <c r="W4" s="427"/>
      <c r="X4" s="428"/>
      <c r="Y4" s="712"/>
      <c r="Z4" s="200"/>
      <c r="AC4" s="41" t="s">
        <v>310</v>
      </c>
      <c r="AD4" s="201"/>
      <c r="AF4" s="42" t="s">
        <v>37</v>
      </c>
      <c r="AH4" s="42" t="s">
        <v>365</v>
      </c>
      <c r="AK4" s="137" t="s">
        <v>345</v>
      </c>
      <c r="AM4" s="137" t="s">
        <v>355</v>
      </c>
      <c r="AP4" s="1197" t="s">
        <v>670</v>
      </c>
      <c r="AQ4" s="978" t="s">
        <v>584</v>
      </c>
      <c r="AS4" s="41" t="s">
        <v>342</v>
      </c>
      <c r="AU4" s="42" t="s">
        <v>376</v>
      </c>
      <c r="AW4" s="385" t="s">
        <v>526</v>
      </c>
      <c r="AX4" s="386" t="s">
        <v>526</v>
      </c>
      <c r="AZ4" s="1080" t="s">
        <v>706</v>
      </c>
      <c r="BA4" s="1087" t="s">
        <v>705</v>
      </c>
      <c r="BC4" s="752" t="s">
        <v>638</v>
      </c>
    </row>
    <row r="5" spans="1:55" ht="33.75">
      <c r="A5" s="6" t="s">
        <v>102</v>
      </c>
      <c r="B5" s="41">
        <v>2003</v>
      </c>
      <c r="C5" s="41">
        <v>2016</v>
      </c>
      <c r="E5" s="137" t="s">
        <v>187</v>
      </c>
      <c r="F5" s="137" t="s">
        <v>227</v>
      </c>
      <c r="I5" s="137" t="s">
        <v>49</v>
      </c>
      <c r="K5" s="138" t="s">
        <v>245</v>
      </c>
      <c r="L5" s="138" t="s">
        <v>245</v>
      </c>
      <c r="M5" s="138">
        <v>4</v>
      </c>
      <c r="N5" s="624" t="s">
        <v>285</v>
      </c>
      <c r="O5" s="511" t="s">
        <v>605</v>
      </c>
      <c r="Q5" s="173" t="s">
        <v>300</v>
      </c>
      <c r="R5" s="172" t="s">
        <v>302</v>
      </c>
      <c r="T5" s="42" t="s">
        <v>32</v>
      </c>
      <c r="U5" s="171" t="s">
        <v>38</v>
      </c>
      <c r="V5" s="982">
        <v>4</v>
      </c>
      <c r="W5" s="427"/>
      <c r="X5" s="428" t="s">
        <v>579</v>
      </c>
      <c r="Y5" s="712" t="s">
        <v>727</v>
      </c>
      <c r="Z5" s="200">
        <v>1</v>
      </c>
      <c r="AF5" s="42" t="s">
        <v>325</v>
      </c>
      <c r="AH5" s="137" t="s">
        <v>363</v>
      </c>
      <c r="AK5" s="137" t="s">
        <v>346</v>
      </c>
      <c r="AM5" s="137" t="s">
        <v>356</v>
      </c>
      <c r="AP5" s="1197" t="s">
        <v>579</v>
      </c>
      <c r="AQ5" s="978" t="s">
        <v>670</v>
      </c>
      <c r="AU5" s="42" t="s">
        <v>377</v>
      </c>
      <c r="AW5" s="385" t="s">
        <v>527</v>
      </c>
      <c r="AX5" s="386" t="s">
        <v>527</v>
      </c>
      <c r="AZ5" s="1080" t="s">
        <v>721</v>
      </c>
      <c r="BA5" s="1087" t="s">
        <v>720</v>
      </c>
      <c r="BC5" s="752" t="s">
        <v>639</v>
      </c>
    </row>
    <row r="6" spans="1:55" ht="45">
      <c r="A6" s="6" t="s">
        <v>103</v>
      </c>
      <c r="B6" s="41">
        <v>2004</v>
      </c>
      <c r="C6" s="41">
        <v>2017</v>
      </c>
      <c r="E6" s="137" t="s">
        <v>188</v>
      </c>
      <c r="F6" s="140"/>
      <c r="G6" s="141" t="s">
        <v>289</v>
      </c>
      <c r="H6" s="141" t="s">
        <v>256</v>
      </c>
      <c r="I6" s="137" t="s">
        <v>66</v>
      </c>
      <c r="J6" s="141" t="s">
        <v>262</v>
      </c>
      <c r="N6" s="624" t="s">
        <v>286</v>
      </c>
      <c r="O6" s="511" t="s">
        <v>606</v>
      </c>
      <c r="R6" s="172" t="s">
        <v>3</v>
      </c>
      <c r="T6" s="42" t="s">
        <v>33</v>
      </c>
      <c r="U6" s="171" t="s">
        <v>325</v>
      </c>
      <c r="V6" s="982">
        <v>5</v>
      </c>
      <c r="W6" s="427"/>
      <c r="X6" s="712" t="s">
        <v>580</v>
      </c>
      <c r="Y6" s="712" t="s">
        <v>734</v>
      </c>
      <c r="Z6" s="200"/>
      <c r="AA6" s="211"/>
      <c r="AH6" s="137" t="s">
        <v>364</v>
      </c>
      <c r="AK6" s="137" t="s">
        <v>347</v>
      </c>
      <c r="AM6" s="137" t="s">
        <v>357</v>
      </c>
      <c r="AP6" s="1197" t="s">
        <v>580</v>
      </c>
      <c r="AQ6" s="978"/>
      <c r="AU6" s="212" t="s">
        <v>378</v>
      </c>
      <c r="AW6" s="385" t="s">
        <v>528</v>
      </c>
      <c r="AX6" s="386" t="s">
        <v>528</v>
      </c>
      <c r="AZ6" s="1080" t="s">
        <v>722</v>
      </c>
      <c r="BA6" s="1087" t="s">
        <v>728</v>
      </c>
    </row>
    <row r="7" spans="1:55" ht="33.75">
      <c r="A7" s="6" t="s">
        <v>104</v>
      </c>
      <c r="B7" s="41">
        <v>2005</v>
      </c>
      <c r="E7" s="137" t="s">
        <v>189</v>
      </c>
      <c r="F7" s="140"/>
      <c r="G7" s="137" t="s">
        <v>253</v>
      </c>
      <c r="H7" s="137" t="s">
        <v>255</v>
      </c>
      <c r="I7" s="137" t="s">
        <v>67</v>
      </c>
      <c r="J7" s="137" t="s">
        <v>282</v>
      </c>
      <c r="N7" s="625" t="s">
        <v>287</v>
      </c>
      <c r="O7" s="511" t="s">
        <v>607</v>
      </c>
      <c r="U7" s="171" t="s">
        <v>83</v>
      </c>
      <c r="V7" s="983" t="s">
        <v>67</v>
      </c>
      <c r="W7" s="427"/>
      <c r="X7" s="712" t="s">
        <v>581</v>
      </c>
      <c r="Y7" s="1070" t="s">
        <v>727</v>
      </c>
      <c r="Z7" s="200"/>
      <c r="AA7" s="211"/>
      <c r="AH7" s="137" t="s">
        <v>340</v>
      </c>
      <c r="AK7" s="137" t="s">
        <v>348</v>
      </c>
      <c r="AM7" s="137" t="s">
        <v>358</v>
      </c>
      <c r="AP7" s="1197" t="s">
        <v>581</v>
      </c>
      <c r="AQ7" s="978"/>
      <c r="AU7" s="212" t="s">
        <v>379</v>
      </c>
      <c r="AW7" s="385" t="s">
        <v>529</v>
      </c>
      <c r="AX7" s="386" t="s">
        <v>529</v>
      </c>
      <c r="AZ7" s="1080" t="s">
        <v>723</v>
      </c>
      <c r="BA7" s="1087" t="s">
        <v>733</v>
      </c>
    </row>
    <row r="8" spans="1:55" ht="33.75">
      <c r="A8" s="6" t="s">
        <v>105</v>
      </c>
      <c r="B8" s="41">
        <v>2006</v>
      </c>
      <c r="E8" s="137" t="s">
        <v>190</v>
      </c>
      <c r="F8" s="140"/>
      <c r="G8" s="137" t="s">
        <v>254</v>
      </c>
      <c r="H8" s="137" t="s">
        <v>261</v>
      </c>
      <c r="I8" s="137" t="s">
        <v>181</v>
      </c>
      <c r="J8" s="137" t="s">
        <v>278</v>
      </c>
      <c r="N8" s="626" t="s">
        <v>288</v>
      </c>
      <c r="O8" s="511" t="s">
        <v>608</v>
      </c>
      <c r="V8" s="983" t="s">
        <v>181</v>
      </c>
      <c r="W8" s="427"/>
      <c r="X8" s="712" t="s">
        <v>582</v>
      </c>
      <c r="Y8" s="1070" t="s">
        <v>727</v>
      </c>
      <c r="Z8" s="200"/>
      <c r="AA8" s="211"/>
      <c r="AK8" s="137" t="s">
        <v>349</v>
      </c>
      <c r="AP8" s="1197" t="s">
        <v>582</v>
      </c>
      <c r="AQ8" s="978"/>
      <c r="AU8" s="212" t="s">
        <v>380</v>
      </c>
      <c r="AW8" s="385" t="s">
        <v>530</v>
      </c>
      <c r="AX8" s="386" t="s">
        <v>530</v>
      </c>
      <c r="AZ8" s="1080" t="s">
        <v>724</v>
      </c>
      <c r="BA8" s="1087" t="s">
        <v>742</v>
      </c>
    </row>
    <row r="9" spans="1:55" ht="33.75">
      <c r="A9" s="6" t="s">
        <v>106</v>
      </c>
      <c r="B9" s="41">
        <v>2007</v>
      </c>
      <c r="E9" s="137" t="s">
        <v>191</v>
      </c>
      <c r="F9" s="140"/>
      <c r="G9" s="137" t="s">
        <v>261</v>
      </c>
      <c r="I9" s="137" t="s">
        <v>182</v>
      </c>
      <c r="O9" s="511" t="s">
        <v>609</v>
      </c>
      <c r="V9" s="983" t="s">
        <v>182</v>
      </c>
      <c r="W9" s="427"/>
      <c r="X9" s="712" t="s">
        <v>583</v>
      </c>
      <c r="Y9" s="1070" t="s">
        <v>726</v>
      </c>
      <c r="Z9" s="200">
        <v>1</v>
      </c>
      <c r="AA9" s="211"/>
      <c r="AK9" s="137" t="s">
        <v>350</v>
      </c>
      <c r="AP9" s="1197" t="s">
        <v>585</v>
      </c>
      <c r="AQ9" s="978"/>
      <c r="AW9" s="385" t="s">
        <v>531</v>
      </c>
      <c r="AX9" s="386" t="s">
        <v>531</v>
      </c>
      <c r="AZ9" s="1080" t="s">
        <v>725</v>
      </c>
      <c r="BA9" s="1087" t="s">
        <v>739</v>
      </c>
    </row>
    <row r="10" spans="1:55" ht="45">
      <c r="A10" s="6" t="s">
        <v>107</v>
      </c>
      <c r="B10" s="41">
        <v>2008</v>
      </c>
      <c r="E10" s="137" t="s">
        <v>192</v>
      </c>
      <c r="F10" s="140"/>
      <c r="I10" s="137" t="s">
        <v>206</v>
      </c>
      <c r="O10" s="511" t="s">
        <v>610</v>
      </c>
      <c r="V10" s="984" t="s">
        <v>206</v>
      </c>
      <c r="W10" s="981"/>
      <c r="X10" s="979" t="s">
        <v>584</v>
      </c>
      <c r="Y10" s="980" t="s">
        <v>738</v>
      </c>
      <c r="Z10" s="200"/>
      <c r="AP10" s="1197" t="s">
        <v>584</v>
      </c>
      <c r="AQ10" s="978"/>
      <c r="AW10" s="385" t="s">
        <v>532</v>
      </c>
      <c r="AX10" s="386" t="s">
        <v>532</v>
      </c>
    </row>
    <row r="11" spans="1:55" ht="22.5">
      <c r="A11" s="6" t="s">
        <v>108</v>
      </c>
      <c r="B11" s="41">
        <v>2009</v>
      </c>
      <c r="E11" s="137" t="s">
        <v>193</v>
      </c>
      <c r="F11" s="140"/>
      <c r="I11" s="137" t="s">
        <v>207</v>
      </c>
      <c r="O11" s="494" t="s">
        <v>611</v>
      </c>
      <c r="V11" s="983" t="s">
        <v>207</v>
      </c>
      <c r="W11" s="429"/>
      <c r="X11" s="428" t="s">
        <v>585</v>
      </c>
      <c r="Y11" s="712" t="s">
        <v>737</v>
      </c>
      <c r="Z11" s="200"/>
      <c r="AP11" s="1197" t="s">
        <v>583</v>
      </c>
      <c r="AQ11" s="701"/>
      <c r="AW11" s="385" t="s">
        <v>533</v>
      </c>
      <c r="AX11" s="386" t="s">
        <v>533</v>
      </c>
    </row>
    <row r="12" spans="1:55" ht="33.75">
      <c r="A12" s="6" t="s">
        <v>63</v>
      </c>
      <c r="B12" s="41">
        <v>2010</v>
      </c>
      <c r="E12" s="137" t="s">
        <v>194</v>
      </c>
      <c r="F12" s="140"/>
      <c r="G12" s="141" t="s">
        <v>290</v>
      </c>
      <c r="H12" s="141" t="s">
        <v>258</v>
      </c>
      <c r="I12" s="137" t="s">
        <v>208</v>
      </c>
      <c r="O12" s="494" t="s">
        <v>3</v>
      </c>
      <c r="V12" s="983" t="s">
        <v>208</v>
      </c>
      <c r="W12" s="512"/>
      <c r="X12" s="428" t="s">
        <v>666</v>
      </c>
      <c r="Y12" s="1070" t="s">
        <v>726</v>
      </c>
      <c r="AP12" s="1036"/>
      <c r="AW12" s="385" t="s">
        <v>207</v>
      </c>
      <c r="AX12" s="386" t="s">
        <v>207</v>
      </c>
    </row>
    <row r="13" spans="1:55" ht="22.5">
      <c r="A13" s="6" t="s">
        <v>109</v>
      </c>
      <c r="B13" s="41">
        <v>2011</v>
      </c>
      <c r="E13" s="137" t="s">
        <v>195</v>
      </c>
      <c r="F13" s="140"/>
      <c r="G13" s="137" t="s">
        <v>259</v>
      </c>
      <c r="H13" s="137" t="s">
        <v>260</v>
      </c>
      <c r="I13" s="137" t="s">
        <v>209</v>
      </c>
      <c r="V13" s="983" t="s">
        <v>209</v>
      </c>
      <c r="W13" s="512"/>
      <c r="X13" s="512"/>
      <c r="Y13" s="512"/>
      <c r="AW13" s="385" t="s">
        <v>208</v>
      </c>
      <c r="AX13" s="386" t="s">
        <v>208</v>
      </c>
    </row>
    <row r="14" spans="1:55" ht="45">
      <c r="A14" s="6" t="s">
        <v>64</v>
      </c>
      <c r="B14" s="41">
        <v>2012</v>
      </c>
      <c r="G14" s="137" t="s">
        <v>261</v>
      </c>
      <c r="H14" s="137" t="s">
        <v>261</v>
      </c>
      <c r="I14" s="137" t="s">
        <v>210</v>
      </c>
      <c r="N14" s="93" t="s">
        <v>314</v>
      </c>
      <c r="V14" s="982">
        <v>13</v>
      </c>
      <c r="W14" s="427"/>
      <c r="X14" s="428" t="s">
        <v>671</v>
      </c>
      <c r="Y14" s="1070" t="s">
        <v>726</v>
      </c>
      <c r="AW14" s="385" t="s">
        <v>209</v>
      </c>
      <c r="AX14" s="386" t="s">
        <v>209</v>
      </c>
    </row>
    <row r="15" spans="1:55" ht="63.75">
      <c r="A15" s="6" t="s">
        <v>437</v>
      </c>
      <c r="B15" s="41">
        <v>2013</v>
      </c>
      <c r="I15" s="137" t="s">
        <v>211</v>
      </c>
      <c r="N15" s="170" t="s">
        <v>322</v>
      </c>
      <c r="V15" s="495"/>
      <c r="W15" s="495"/>
      <c r="X15" s="210"/>
      <c r="Y15" s="495"/>
      <c r="AW15" s="385" t="s">
        <v>210</v>
      </c>
      <c r="AX15" s="386" t="s">
        <v>210</v>
      </c>
    </row>
    <row r="16" spans="1:55" ht="21" customHeight="1">
      <c r="A16" s="6" t="s">
        <v>110</v>
      </c>
      <c r="B16" s="41">
        <v>2014</v>
      </c>
      <c r="I16" s="137" t="s">
        <v>212</v>
      </c>
      <c r="N16" s="170" t="s">
        <v>321</v>
      </c>
      <c r="AW16" s="385" t="s">
        <v>211</v>
      </c>
      <c r="AX16" s="386" t="s">
        <v>211</v>
      </c>
    </row>
    <row r="17" spans="1:50" ht="21" customHeight="1">
      <c r="A17" s="6" t="s">
        <v>111</v>
      </c>
      <c r="B17" s="41">
        <v>2015</v>
      </c>
      <c r="I17" s="137" t="s">
        <v>213</v>
      </c>
      <c r="N17" s="170" t="s">
        <v>320</v>
      </c>
      <c r="X17" s="210"/>
      <c r="AW17" s="385" t="s">
        <v>212</v>
      </c>
      <c r="AX17" s="386" t="s">
        <v>212</v>
      </c>
    </row>
    <row r="18" spans="1:50" ht="21" customHeight="1">
      <c r="A18" s="6" t="s">
        <v>112</v>
      </c>
      <c r="B18" s="41">
        <v>2016</v>
      </c>
      <c r="I18" s="137" t="s">
        <v>214</v>
      </c>
      <c r="N18" s="170" t="s">
        <v>319</v>
      </c>
      <c r="X18" s="210"/>
      <c r="AW18" s="385" t="s">
        <v>213</v>
      </c>
      <c r="AX18" s="386" t="s">
        <v>213</v>
      </c>
    </row>
    <row r="19" spans="1:50" ht="21" customHeight="1">
      <c r="A19" s="6" t="s">
        <v>113</v>
      </c>
      <c r="B19" s="41">
        <v>2017</v>
      </c>
      <c r="I19" s="137" t="s">
        <v>215</v>
      </c>
      <c r="N19" s="170" t="s">
        <v>318</v>
      </c>
      <c r="X19" s="210"/>
      <c r="AW19" s="385" t="s">
        <v>214</v>
      </c>
      <c r="AX19" s="386" t="s">
        <v>214</v>
      </c>
    </row>
    <row r="20" spans="1:50" ht="21" customHeight="1">
      <c r="A20" s="6" t="s">
        <v>114</v>
      </c>
      <c r="B20" s="41">
        <v>2018</v>
      </c>
      <c r="I20" s="137" t="s">
        <v>216</v>
      </c>
      <c r="N20" s="170" t="s">
        <v>317</v>
      </c>
      <c r="AW20" s="385" t="s">
        <v>215</v>
      </c>
      <c r="AX20" s="386" t="s">
        <v>215</v>
      </c>
    </row>
    <row r="21" spans="1:50" ht="21" customHeight="1">
      <c r="A21" s="6" t="s">
        <v>115</v>
      </c>
      <c r="B21" s="41">
        <v>2019</v>
      </c>
      <c r="I21" s="137" t="s">
        <v>217</v>
      </c>
      <c r="N21" s="170" t="s">
        <v>316</v>
      </c>
      <c r="AW21" s="385" t="s">
        <v>216</v>
      </c>
      <c r="AX21" s="386" t="s">
        <v>216</v>
      </c>
    </row>
    <row r="22" spans="1:50" ht="21" customHeight="1">
      <c r="A22" s="6" t="s">
        <v>116</v>
      </c>
      <c r="B22" s="41">
        <v>2020</v>
      </c>
      <c r="N22" s="170" t="s">
        <v>315</v>
      </c>
      <c r="AW22" s="385" t="s">
        <v>217</v>
      </c>
      <c r="AX22" s="386" t="s">
        <v>217</v>
      </c>
    </row>
    <row r="23" spans="1:50" ht="21" customHeight="1">
      <c r="A23" s="6" t="s">
        <v>117</v>
      </c>
      <c r="B23" s="41">
        <v>2021</v>
      </c>
      <c r="AW23" s="385" t="s">
        <v>534</v>
      </c>
      <c r="AX23" s="386" t="s">
        <v>534</v>
      </c>
    </row>
    <row r="24" spans="1:50" ht="21" customHeight="1">
      <c r="A24" s="6" t="s">
        <v>118</v>
      </c>
      <c r="B24" s="41">
        <v>2022</v>
      </c>
      <c r="AW24" s="385" t="s">
        <v>535</v>
      </c>
      <c r="AX24" s="386" t="s">
        <v>535</v>
      </c>
    </row>
    <row r="25" spans="1:50">
      <c r="A25" s="6" t="s">
        <v>119</v>
      </c>
      <c r="B25" s="41">
        <v>2023</v>
      </c>
      <c r="AW25" s="385" t="s">
        <v>536</v>
      </c>
      <c r="AX25" s="386" t="s">
        <v>536</v>
      </c>
    </row>
    <row r="26" spans="1:50">
      <c r="A26" s="6" t="s">
        <v>120</v>
      </c>
      <c r="B26" s="41">
        <v>2024</v>
      </c>
      <c r="AX26" s="386" t="s">
        <v>537</v>
      </c>
    </row>
    <row r="27" spans="1:50">
      <c r="A27" s="6" t="s">
        <v>121</v>
      </c>
      <c r="B27" s="41">
        <v>2025</v>
      </c>
      <c r="AX27" s="386" t="s">
        <v>538</v>
      </c>
    </row>
    <row r="28" spans="1:50">
      <c r="A28" s="6" t="s">
        <v>122</v>
      </c>
      <c r="D28" s="262"/>
      <c r="E28" s="263"/>
      <c r="F28" s="263"/>
      <c r="H28" s="264" t="s">
        <v>405</v>
      </c>
      <c r="AX28" s="386" t="s">
        <v>539</v>
      </c>
    </row>
    <row r="29" spans="1:50">
      <c r="A29" s="6" t="s">
        <v>123</v>
      </c>
      <c r="D29" s="265" t="s">
        <v>406</v>
      </c>
      <c r="E29" s="266" t="str">
        <f>IF(periodStart = "","", periodStart)</f>
        <v>01.01.2024</v>
      </c>
      <c r="F29" s="266" t="str">
        <f>IF(periodEnd = "","", periodEnd)</f>
        <v>31.12.2024</v>
      </c>
      <c r="H29" s="267" t="s">
        <v>1174</v>
      </c>
      <c r="AX29" s="386" t="s">
        <v>540</v>
      </c>
    </row>
    <row r="30" spans="1:50">
      <c r="A30" s="6" t="s">
        <v>124</v>
      </c>
      <c r="D30" s="268"/>
      <c r="E30" s="269"/>
      <c r="F30" s="269"/>
      <c r="AX30" s="386" t="s">
        <v>541</v>
      </c>
    </row>
    <row r="31" spans="1:50" ht="12.75">
      <c r="A31" s="6" t="s">
        <v>125</v>
      </c>
      <c r="D31" s="262"/>
      <c r="E31" s="263"/>
      <c r="F31" s="263"/>
      <c r="H31" s="270"/>
      <c r="AX31" s="386" t="s">
        <v>542</v>
      </c>
    </row>
    <row r="32" spans="1:50">
      <c r="A32" s="6" t="s">
        <v>126</v>
      </c>
      <c r="D32" s="265" t="s">
        <v>407</v>
      </c>
      <c r="E32" s="271"/>
      <c r="F32" s="271"/>
      <c r="H32" s="272" t="s">
        <v>408</v>
      </c>
      <c r="O32" s="495" t="s">
        <v>602</v>
      </c>
      <c r="AX32" s="386" t="s">
        <v>543</v>
      </c>
    </row>
    <row r="33" spans="1:50">
      <c r="A33" s="6" t="s">
        <v>127</v>
      </c>
      <c r="O33" s="495" t="s">
        <v>603</v>
      </c>
      <c r="AX33" s="386" t="s">
        <v>544</v>
      </c>
    </row>
    <row r="34" spans="1:50">
      <c r="A34" s="6" t="s">
        <v>128</v>
      </c>
      <c r="O34" s="495" t="s">
        <v>604</v>
      </c>
      <c r="AX34" s="386" t="s">
        <v>545</v>
      </c>
    </row>
    <row r="35" spans="1:50">
      <c r="A35" s="6" t="s">
        <v>129</v>
      </c>
      <c r="O35" s="495" t="s">
        <v>605</v>
      </c>
      <c r="X35" s="495"/>
      <c r="Y35" s="495"/>
      <c r="AX35" s="386" t="s">
        <v>546</v>
      </c>
    </row>
    <row r="36" spans="1:50">
      <c r="A36" s="6" t="s">
        <v>93</v>
      </c>
      <c r="O36" s="495" t="s">
        <v>606</v>
      </c>
      <c r="AX36" s="386" t="s">
        <v>547</v>
      </c>
    </row>
    <row r="37" spans="1:50">
      <c r="A37" s="6" t="s">
        <v>94</v>
      </c>
      <c r="O37" s="495" t="s">
        <v>607</v>
      </c>
      <c r="AX37" s="386" t="s">
        <v>548</v>
      </c>
    </row>
    <row r="38" spans="1:50">
      <c r="A38" s="6" t="s">
        <v>95</v>
      </c>
      <c r="O38" s="495" t="s">
        <v>608</v>
      </c>
      <c r="AX38" s="386" t="s">
        <v>549</v>
      </c>
    </row>
    <row r="39" spans="1:50">
      <c r="A39" s="6" t="s">
        <v>96</v>
      </c>
      <c r="O39" s="495" t="s">
        <v>609</v>
      </c>
      <c r="AX39" s="386" t="s">
        <v>497</v>
      </c>
    </row>
    <row r="40" spans="1:50">
      <c r="A40" s="6" t="s">
        <v>97</v>
      </c>
      <c r="O40" s="495" t="s">
        <v>610</v>
      </c>
      <c r="AX40" s="386" t="s">
        <v>498</v>
      </c>
    </row>
    <row r="41" spans="1:50">
      <c r="A41" s="6" t="s">
        <v>98</v>
      </c>
      <c r="O41" s="495" t="s">
        <v>611</v>
      </c>
      <c r="AX41" s="386" t="s">
        <v>499</v>
      </c>
    </row>
    <row r="42" spans="1:50">
      <c r="A42" s="6" t="s">
        <v>130</v>
      </c>
      <c r="AX42" s="386" t="s">
        <v>500</v>
      </c>
    </row>
    <row r="43" spans="1:50">
      <c r="A43" s="6" t="s">
        <v>131</v>
      </c>
      <c r="AX43" s="386" t="s">
        <v>501</v>
      </c>
    </row>
    <row r="44" spans="1:50">
      <c r="A44" s="6" t="s">
        <v>132</v>
      </c>
      <c r="AX44" s="386" t="s">
        <v>502</v>
      </c>
    </row>
    <row r="45" spans="1:50">
      <c r="A45" s="6" t="s">
        <v>133</v>
      </c>
      <c r="AX45" s="386" t="s">
        <v>503</v>
      </c>
    </row>
    <row r="46" spans="1:50">
      <c r="A46" s="6" t="s">
        <v>134</v>
      </c>
      <c r="AX46" s="386" t="s">
        <v>504</v>
      </c>
    </row>
    <row r="47" spans="1:50">
      <c r="A47" s="6" t="s">
        <v>155</v>
      </c>
      <c r="AX47" s="386" t="s">
        <v>505</v>
      </c>
    </row>
    <row r="48" spans="1:50">
      <c r="A48" s="6" t="s">
        <v>156</v>
      </c>
      <c r="AX48" s="386" t="s">
        <v>506</v>
      </c>
    </row>
    <row r="49" spans="1:50">
      <c r="A49" s="6" t="s">
        <v>157</v>
      </c>
      <c r="AX49" s="386" t="s">
        <v>507</v>
      </c>
    </row>
    <row r="50" spans="1:50">
      <c r="A50" s="6" t="s">
        <v>135</v>
      </c>
      <c r="AX50" s="386" t="s">
        <v>508</v>
      </c>
    </row>
    <row r="51" spans="1:50">
      <c r="A51" s="6" t="s">
        <v>136</v>
      </c>
      <c r="AX51" s="386" t="s">
        <v>509</v>
      </c>
    </row>
    <row r="52" spans="1:50">
      <c r="A52" s="6" t="s">
        <v>137</v>
      </c>
      <c r="AX52" s="386" t="s">
        <v>510</v>
      </c>
    </row>
    <row r="53" spans="1:50">
      <c r="A53" s="6" t="s">
        <v>138</v>
      </c>
      <c r="X53" s="448"/>
      <c r="AX53" s="386" t="s">
        <v>511</v>
      </c>
    </row>
    <row r="54" spans="1:50">
      <c r="A54" s="6" t="s">
        <v>139</v>
      </c>
      <c r="X54" s="448"/>
      <c r="AX54" s="386" t="s">
        <v>512</v>
      </c>
    </row>
    <row r="55" spans="1:50">
      <c r="A55" s="6" t="s">
        <v>140</v>
      </c>
      <c r="X55" s="448"/>
      <c r="AX55" s="386" t="s">
        <v>513</v>
      </c>
    </row>
    <row r="56" spans="1:50">
      <c r="A56" s="6" t="s">
        <v>141</v>
      </c>
      <c r="X56" s="448"/>
      <c r="AX56" s="386" t="s">
        <v>514</v>
      </c>
    </row>
    <row r="57" spans="1:50">
      <c r="A57" s="6" t="s">
        <v>385</v>
      </c>
      <c r="X57" s="448"/>
      <c r="AX57" s="386" t="s">
        <v>515</v>
      </c>
    </row>
    <row r="58" spans="1:50">
      <c r="A58" s="6" t="s">
        <v>142</v>
      </c>
      <c r="X58" s="448"/>
      <c r="AX58" s="386" t="s">
        <v>516</v>
      </c>
    </row>
    <row r="59" spans="1:50">
      <c r="A59" s="6" t="s">
        <v>143</v>
      </c>
      <c r="X59" s="448"/>
      <c r="AX59" s="386" t="s">
        <v>517</v>
      </c>
    </row>
    <row r="60" spans="1:50">
      <c r="A60" s="6" t="s">
        <v>144</v>
      </c>
      <c r="X60" s="448"/>
      <c r="AX60" s="386" t="s">
        <v>518</v>
      </c>
    </row>
    <row r="61" spans="1:50">
      <c r="A61" s="6" t="s">
        <v>145</v>
      </c>
      <c r="X61" s="448"/>
      <c r="AX61" s="386" t="s">
        <v>519</v>
      </c>
    </row>
    <row r="62" spans="1:50">
      <c r="A62" s="6" t="s">
        <v>88</v>
      </c>
      <c r="X62" s="448"/>
    </row>
    <row r="63" spans="1:50">
      <c r="A63" s="6" t="s">
        <v>146</v>
      </c>
    </row>
    <row r="64" spans="1:50">
      <c r="A64" s="6" t="s">
        <v>147</v>
      </c>
    </row>
    <row r="65" spans="1:1">
      <c r="A65" s="6" t="s">
        <v>148</v>
      </c>
    </row>
    <row r="66" spans="1:1">
      <c r="A66" s="6" t="s">
        <v>149</v>
      </c>
    </row>
    <row r="67" spans="1:1">
      <c r="A67" s="6" t="s">
        <v>150</v>
      </c>
    </row>
    <row r="68" spans="1:1">
      <c r="A68" s="6" t="s">
        <v>151</v>
      </c>
    </row>
    <row r="69" spans="1:1">
      <c r="A69" s="6" t="s">
        <v>152</v>
      </c>
    </row>
    <row r="70" spans="1:1">
      <c r="A70" s="6" t="s">
        <v>153</v>
      </c>
    </row>
    <row r="71" spans="1:1">
      <c r="A71" s="6" t="s">
        <v>154</v>
      </c>
    </row>
    <row r="72" spans="1:1">
      <c r="A72" s="6" t="s">
        <v>158</v>
      </c>
    </row>
    <row r="73" spans="1:1">
      <c r="A73" s="6" t="s">
        <v>159</v>
      </c>
    </row>
    <row r="74" spans="1:1">
      <c r="A74" s="6" t="s">
        <v>160</v>
      </c>
    </row>
    <row r="75" spans="1:1">
      <c r="A75" s="6" t="s">
        <v>161</v>
      </c>
    </row>
    <row r="76" spans="1:1">
      <c r="A76" s="6" t="s">
        <v>162</v>
      </c>
    </row>
    <row r="77" spans="1:1">
      <c r="A77" s="6" t="s">
        <v>163</v>
      </c>
    </row>
    <row r="78" spans="1:1">
      <c r="A78" s="6" t="s">
        <v>164</v>
      </c>
    </row>
    <row r="79" spans="1:1">
      <c r="A79" s="6" t="s">
        <v>92</v>
      </c>
    </row>
    <row r="80" spans="1:1">
      <c r="A80" s="6" t="s">
        <v>165</v>
      </c>
    </row>
    <row r="81" spans="1:1">
      <c r="A81" s="6" t="s">
        <v>166</v>
      </c>
    </row>
    <row r="82" spans="1:1">
      <c r="A82" s="6" t="s">
        <v>167</v>
      </c>
    </row>
    <row r="83" spans="1:1">
      <c r="A83" s="6" t="s">
        <v>42</v>
      </c>
    </row>
    <row r="84" spans="1:1">
      <c r="A84" s="6" t="s">
        <v>43</v>
      </c>
    </row>
    <row r="85" spans="1:1">
      <c r="A85" s="6" t="s">
        <v>44</v>
      </c>
    </row>
    <row r="86" spans="1:1">
      <c r="A86" s="6" t="s">
        <v>45</v>
      </c>
    </row>
    <row r="87" spans="1:1">
      <c r="A87" s="6" t="s">
        <v>46</v>
      </c>
    </row>
  </sheetData>
  <sheetProtection formatColumns="0" formatRows="0"/>
  <mergeCells count="1">
    <mergeCell ref="AZ1:BA1"/>
  </mergeCells>
  <phoneticPr fontId="10"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4_1">
    <tabColor rgb="FFFFCC99"/>
  </sheetPr>
  <dimension ref="A1"/>
  <sheetViews>
    <sheetView showGridLines="0" workbookViewId="0"/>
  </sheetViews>
  <sheetFormatPr defaultRowHeight="11.25"/>
  <cols>
    <col min="1" max="16384" width="9.140625" style="1086"/>
  </cols>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3">
    <tabColor indexed="47"/>
  </sheetPr>
  <dimension ref="A1"/>
  <sheetViews>
    <sheetView showGridLines="0" zoomScaleNormal="100" workbookViewId="0"/>
  </sheetViews>
  <sheetFormatPr defaultRowHeight="11.25"/>
  <cols>
    <col min="1" max="16384" width="9.140625" style="1064"/>
  </cols>
  <sheetData>
    <row r="1" spans="1:1">
      <c r="A1" s="1065"/>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323"/>
  <sheetViews>
    <sheetView showGridLines="0" workbookViewId="0"/>
  </sheetViews>
  <sheetFormatPr defaultRowHeight="11.25"/>
  <sheetData>
    <row r="1" spans="1:1">
      <c r="A1" s="1166">
        <f>IF('Форма 4.10.2 | Т-ТЭ | &gt;=25МВт'!$O$22="",1,0)</f>
        <v>0</v>
      </c>
    </row>
    <row r="2" spans="1:1">
      <c r="A2" s="1166">
        <f>IF('Форма 4.10.2 | Т-ТЭ | &gt;=25МВт'!$O$23="",1,0)</f>
        <v>0</v>
      </c>
    </row>
    <row r="3" spans="1:1">
      <c r="A3" s="1166">
        <f>IF('Форма 4.10.2 | Т-ТЭ | &gt;=25МВт'!$M$24="",1,0)</f>
        <v>0</v>
      </c>
    </row>
    <row r="4" spans="1:1">
      <c r="A4" s="1166">
        <f>IF('Форма 4.10.2 | Т-ТЭ | &gt;=25МВт'!$R$24="",1,0)</f>
        <v>0</v>
      </c>
    </row>
    <row r="5" spans="1:1">
      <c r="A5" s="1166">
        <f>IF('Форма 4.10.2 | Т-ТЭ | &gt;=25МВт'!$T$24="",1,0)</f>
        <v>0</v>
      </c>
    </row>
    <row r="6" spans="1:1">
      <c r="A6" s="1166">
        <f>IF('Форма 4.10.2 | Т-ТЭ | &gt;=25МВт'!$S$24="",1,0)</f>
        <v>0</v>
      </c>
    </row>
    <row r="7" spans="1:1">
      <c r="A7" s="1166">
        <f>IF('Форма 4.10.2 | Т-ТЭ | &gt;=25МВт'!$U$24="",1,0)</f>
        <v>0</v>
      </c>
    </row>
    <row r="8" spans="1:1">
      <c r="A8" s="1166">
        <f>IF('Форма 4.10.2 | Т-ТЭ | ТСО'!$O$22="",1,0)</f>
        <v>1</v>
      </c>
    </row>
    <row r="9" spans="1:1">
      <c r="A9" s="1166">
        <f>IF('Форма 4.10.2 | Т-ТЭ | ТСО'!$O$23="",1,0)</f>
        <v>1</v>
      </c>
    </row>
    <row r="10" spans="1:1">
      <c r="A10" s="1166">
        <f>IF('Форма 4.10.2 | Т-ТЭ | ТСО'!$M$24="",1,0)</f>
        <v>1</v>
      </c>
    </row>
    <row r="11" spans="1:1">
      <c r="A11" s="1166">
        <f>IF('Форма 4.10.2 | Т-ТЭ | ТСО'!$R$24="",1,0)</f>
        <v>1</v>
      </c>
    </row>
    <row r="12" spans="1:1">
      <c r="A12" s="1166">
        <f>IF('Форма 4.10.2 | Т-ТЭ | ТСО'!$T$24="",1,0)</f>
        <v>1</v>
      </c>
    </row>
    <row r="13" spans="1:1">
      <c r="A13" s="1166">
        <f>IF('Форма 4.10.2 | Т-ТЭ | ТСО'!$S$24="",1,0)</f>
        <v>0</v>
      </c>
    </row>
    <row r="14" spans="1:1">
      <c r="A14" s="1166">
        <f>IF('Форма 4.10.2 | Т-ТЭ | ТСО'!$U$24="",1,0)</f>
        <v>0</v>
      </c>
    </row>
    <row r="15" spans="1:1">
      <c r="A15" s="1166">
        <f>IF('Форма 4.10.2 | Т-ТЭ | потр'!$O$22="",1,0)</f>
        <v>0</v>
      </c>
    </row>
    <row r="16" spans="1:1">
      <c r="A16" s="1166">
        <f>IF('Форма 4.10.2 | Т-ТЭ | потр'!$O$23="",1,0)</f>
        <v>0</v>
      </c>
    </row>
    <row r="17" spans="1:1">
      <c r="A17" s="1166">
        <f>IF('Форма 4.10.2 | Т-ТЭ | потр'!$M$24="",1,0)</f>
        <v>0</v>
      </c>
    </row>
    <row r="18" spans="1:1">
      <c r="A18" s="1166">
        <f>IF('Форма 4.10.2 | Т-ТЭ | потр'!$R$24="",1,0)</f>
        <v>0</v>
      </c>
    </row>
    <row r="19" spans="1:1">
      <c r="A19" s="1166">
        <f>IF('Форма 4.10.2 | Т-ТЭ | потр'!$T$24="",1,0)</f>
        <v>0</v>
      </c>
    </row>
    <row r="20" spans="1:1">
      <c r="A20" s="1166">
        <f>IF('Форма 4.10.2 | Т-ТЭ | потр'!$S$24="",1,0)</f>
        <v>0</v>
      </c>
    </row>
    <row r="21" spans="1:1">
      <c r="A21" s="1166">
        <f>IF('Форма 4.10.2 | Т-ТЭ | потр'!$U$24="",1,0)</f>
        <v>0</v>
      </c>
    </row>
    <row r="22" spans="1:1">
      <c r="A22" s="1166">
        <f>IF('Форма 4.10.2 | Т-ТЭ | предел'!$O$24="",1,0)</f>
        <v>1</v>
      </c>
    </row>
    <row r="23" spans="1:1">
      <c r="A23" s="1166">
        <f>IF('Форма 4.10.2 | Т-ТЭ | предел'!$O$25="",1,0)</f>
        <v>1</v>
      </c>
    </row>
    <row r="24" spans="1:1">
      <c r="A24" s="1166">
        <f>IF('Форма 4.10.2 | Т-ТЭ | предел'!$M$26="",1,0)</f>
        <v>1</v>
      </c>
    </row>
    <row r="25" spans="1:1">
      <c r="A25" s="1166">
        <f>IF('Форма 4.10.2 | Т-ТЭ | предел'!$R$26="",1,0)</f>
        <v>1</v>
      </c>
    </row>
    <row r="26" spans="1:1">
      <c r="A26" s="1166">
        <f>IF('Форма 4.10.2 | Т-ТЭ | предел'!$T$26="",1,0)</f>
        <v>1</v>
      </c>
    </row>
    <row r="27" spans="1:1">
      <c r="A27" s="1166">
        <f>IF('Форма 4.10.2 | Т-ТЭ | предел'!$S$26="",1,0)</f>
        <v>0</v>
      </c>
    </row>
    <row r="28" spans="1:1">
      <c r="A28" s="1166">
        <f>IF('Форма 4.10.2 | Т-ТЭ | предел'!$U$26="",1,0)</f>
        <v>0</v>
      </c>
    </row>
    <row r="29" spans="1:1">
      <c r="A29" s="1166">
        <f>IF('Форма 4.10.2 | Т-ТЭ | индикат'!$O$7="",1,0)</f>
        <v>1</v>
      </c>
    </row>
    <row r="30" spans="1:1">
      <c r="A30" s="1166">
        <f>IF('Форма 4.10.2 | Т-ТЭ | индикат'!$O$24="",1,0)</f>
        <v>1</v>
      </c>
    </row>
    <row r="31" spans="1:1">
      <c r="A31" s="1166">
        <f>IF('Форма 4.10.2 | Т-ТЭ | индикат'!$O$25="",1,0)</f>
        <v>1</v>
      </c>
    </row>
    <row r="32" spans="1:1">
      <c r="A32" s="1166">
        <f>IF('Форма 4.10.2 | Т-ТЭ | индикат'!$M$26="",1,0)</f>
        <v>1</v>
      </c>
    </row>
    <row r="33" spans="1:1">
      <c r="A33" s="1166">
        <f>IF('Форма 4.10.2 | Т-ТЭ | индикат'!$R$26="",1,0)</f>
        <v>1</v>
      </c>
    </row>
    <row r="34" spans="1:1">
      <c r="A34" s="1166">
        <f>IF('Форма 4.10.2 | Т-ТЭ | индикат'!$T$26="",1,0)</f>
        <v>1</v>
      </c>
    </row>
    <row r="35" spans="1:1">
      <c r="A35" s="1166">
        <f>IF('Форма 4.10.2 | Т-ТЭ | индикат'!$S$26="",1,0)</f>
        <v>0</v>
      </c>
    </row>
    <row r="36" spans="1:1">
      <c r="A36" s="1166">
        <f>IF('Форма 4.10.2 | Т-ТЭ | индикат'!$U$26="",1,0)</f>
        <v>0</v>
      </c>
    </row>
    <row r="37" spans="1:1">
      <c r="A37" s="1166">
        <f>IF('Форма 4.10.2 | Резерв мощности'!$O$22="",1,0)</f>
        <v>0</v>
      </c>
    </row>
    <row r="38" spans="1:1">
      <c r="A38" s="1166">
        <f>IF('Форма 4.10.2 | Резерв мощности'!$O$23="",1,0)</f>
        <v>0</v>
      </c>
    </row>
    <row r="39" spans="1:1">
      <c r="A39" s="1166">
        <f>IF('Форма 4.10.2 | Резерв мощности'!$M$24="",1,0)</f>
        <v>0</v>
      </c>
    </row>
    <row r="40" spans="1:1">
      <c r="A40" s="1166">
        <f>IF('Форма 4.10.2 | Резерв мощности'!$O$24="",1,0)</f>
        <v>0</v>
      </c>
    </row>
    <row r="41" spans="1:1">
      <c r="A41" s="1166">
        <f>IF('Форма 4.10.2 | Резерв мощности'!$R$24="",1,0)</f>
        <v>0</v>
      </c>
    </row>
    <row r="42" spans="1:1">
      <c r="A42" s="1166">
        <f>IF('Форма 4.10.2 | Резерв мощности'!$T$24="",1,0)</f>
        <v>0</v>
      </c>
    </row>
    <row r="43" spans="1:1">
      <c r="A43" s="1166">
        <f>IF('Форма 4.10.2 | Резерв мощности'!$S$24="",1,0)</f>
        <v>0</v>
      </c>
    </row>
    <row r="44" spans="1:1">
      <c r="A44" s="1166">
        <f>IF('Форма 4.10.2 | Резерв мощности'!$U$24="",1,0)</f>
        <v>0</v>
      </c>
    </row>
    <row r="45" spans="1:1">
      <c r="A45" s="1166">
        <f>IF('Форма 4.10.3 | Т-ТН'!$O$23="",1,0)</f>
        <v>0</v>
      </c>
    </row>
    <row r="46" spans="1:1">
      <c r="A46" s="1166">
        <f>IF('Форма 4.10.3 | Т-ТН'!$M$24="",1,0)</f>
        <v>0</v>
      </c>
    </row>
    <row r="47" spans="1:1">
      <c r="A47" s="1166">
        <f>IF('Форма 4.10.3 | Т-ТН'!$R$24="",1,0)</f>
        <v>0</v>
      </c>
    </row>
    <row r="48" spans="1:1">
      <c r="A48" s="1166">
        <f>IF('Форма 4.10.3 | Т-ТН'!$T$24="",1,0)</f>
        <v>0</v>
      </c>
    </row>
    <row r="49" spans="1:1">
      <c r="A49" s="1166">
        <f>IF('Форма 4.10.3 | Т-ТН'!$S$24="",1,0)</f>
        <v>0</v>
      </c>
    </row>
    <row r="50" spans="1:1">
      <c r="A50" s="1166">
        <f>IF('Форма 4.10.3 | Т-ТН'!$U$24="",1,0)</f>
        <v>0</v>
      </c>
    </row>
    <row r="51" spans="1:1">
      <c r="A51" s="1166">
        <f>IF('Форма 4.10.3 | Т-передача ТЭ'!$O$23="",1,0)</f>
        <v>0</v>
      </c>
    </row>
    <row r="52" spans="1:1">
      <c r="A52" s="1166">
        <f>IF('Форма 4.10.3 | Т-передача ТЭ'!$M$24="",1,0)</f>
        <v>0</v>
      </c>
    </row>
    <row r="53" spans="1:1">
      <c r="A53" s="1166">
        <f>IF('Форма 4.10.3 | Т-передача ТЭ'!$R$24="",1,0)</f>
        <v>0</v>
      </c>
    </row>
    <row r="54" spans="1:1">
      <c r="A54" s="1166">
        <f>IF('Форма 4.10.3 | Т-передача ТЭ'!$T$24="",1,0)</f>
        <v>0</v>
      </c>
    </row>
    <row r="55" spans="1:1">
      <c r="A55" s="1166">
        <f>IF('Форма 4.10.3 | Т-передача ТЭ'!$S$24="",1,0)</f>
        <v>0</v>
      </c>
    </row>
    <row r="56" spans="1:1">
      <c r="A56" s="1166">
        <f>IF('Форма 4.10.3 | Т-передача ТЭ'!$U$24="",1,0)</f>
        <v>0</v>
      </c>
    </row>
    <row r="57" spans="1:1">
      <c r="A57" s="1166">
        <f>IF('Форма 4.10.3 | Т-передача ТН'!$O$23="",1,0)</f>
        <v>1</v>
      </c>
    </row>
    <row r="58" spans="1:1">
      <c r="A58" s="1166">
        <f>IF('Форма 4.10.3 | Т-передача ТН'!$M$24="",1,0)</f>
        <v>1</v>
      </c>
    </row>
    <row r="59" spans="1:1">
      <c r="A59" s="1166">
        <f>IF('Форма 4.10.3 | Т-передача ТН'!$R$24="",1,0)</f>
        <v>1</v>
      </c>
    </row>
    <row r="60" spans="1:1">
      <c r="A60" s="1166">
        <f>IF('Форма 4.10.3 | Т-передача ТН'!$T$24="",1,0)</f>
        <v>1</v>
      </c>
    </row>
    <row r="61" spans="1:1">
      <c r="A61" s="1166">
        <f>IF('Форма 4.10.3 | Т-передача ТН'!$S$24="",1,0)</f>
        <v>0</v>
      </c>
    </row>
    <row r="62" spans="1:1">
      <c r="A62" s="1166">
        <f>IF('Форма 4.10.3 | Т-передача ТН'!$U$24="",1,0)</f>
        <v>0</v>
      </c>
    </row>
    <row r="63" spans="1:1">
      <c r="A63" s="1166">
        <f>IF('Форма 4.10.4 | Т-гор.вода'!$O$23="",1,0)</f>
        <v>0</v>
      </c>
    </row>
    <row r="64" spans="1:1">
      <c r="A64" s="1166">
        <f>IF('Форма 4.10.4 | Т-гор.вода'!$M$24="",1,0)</f>
        <v>0</v>
      </c>
    </row>
    <row r="65" spans="1:1">
      <c r="A65" s="1166">
        <f>IF('Форма 4.10.4 | Т-гор.вода'!$W$24="",1,0)</f>
        <v>0</v>
      </c>
    </row>
    <row r="66" spans="1:1">
      <c r="A66" s="1166">
        <f>IF('Форма 4.10.4 | Т-гор.вода'!$Y$24="",1,0)</f>
        <v>0</v>
      </c>
    </row>
    <row r="67" spans="1:1">
      <c r="A67" s="1166">
        <f>IF('Форма 4.10.4 | Т-гор.вода'!$X$24="",1,0)</f>
        <v>0</v>
      </c>
    </row>
    <row r="68" spans="1:1">
      <c r="A68" s="1166">
        <f>IF('Форма 4.10.4 | Т-гор.вода'!$Z$24="",1,0)</f>
        <v>0</v>
      </c>
    </row>
    <row r="69" spans="1:1">
      <c r="A69" s="1166">
        <f>IF('Форма 4.10.5 | Т-подкл'!$AB$23="",1,0)</f>
        <v>1</v>
      </c>
    </row>
    <row r="70" spans="1:1">
      <c r="A70" s="1166">
        <f>IF('Форма 4.10.5 | Т-подкл'!$AD$23="",1,0)</f>
        <v>1</v>
      </c>
    </row>
    <row r="71" spans="1:1">
      <c r="A71" s="1166">
        <f>IF('Форма 4.10.5 | Т-подкл'!$N$23="",1,0)</f>
        <v>0</v>
      </c>
    </row>
    <row r="72" spans="1:1">
      <c r="A72" s="1166">
        <f>IF('Форма 4.10.5 | Т-подкл'!$R$23="",1,0)</f>
        <v>0</v>
      </c>
    </row>
    <row r="73" spans="1:1">
      <c r="A73" s="1166">
        <f>IF('Форма 4.10.5 | Т-подкл'!$V$23="",1,0)</f>
        <v>0</v>
      </c>
    </row>
    <row r="74" spans="1:1">
      <c r="A74" s="1166">
        <f>IF('Форма 4.10.5 | Т-подкл'!$AC$23="",1,0)</f>
        <v>0</v>
      </c>
    </row>
    <row r="75" spans="1:1">
      <c r="A75" s="1166">
        <f>IF('Форма 4.10.5 | Т-подкл'!$AE$23="",1,0)</f>
        <v>0</v>
      </c>
    </row>
    <row r="76" spans="1:1">
      <c r="A76" s="1166">
        <f>IF('Форма 4.10.6 | Т-подкл(инд)'!$M$23="",1,0)</f>
        <v>1</v>
      </c>
    </row>
    <row r="77" spans="1:1">
      <c r="A77" s="1166">
        <f>IF('Форма 4.10.6 | Т-подкл(инд)'!$P$23="",1,0)</f>
        <v>1</v>
      </c>
    </row>
    <row r="78" spans="1:1">
      <c r="A78" s="1166">
        <f>IF('Форма 4.10.6 | Т-подкл(инд)'!$S$23="",1,0)</f>
        <v>1</v>
      </c>
    </row>
    <row r="79" spans="1:1">
      <c r="A79" s="1166">
        <f>IF('Форма 4.10.6 | Т-подкл(инд)'!$T$23="",1,0)</f>
        <v>0</v>
      </c>
    </row>
    <row r="80" spans="1:1">
      <c r="A80" s="1166">
        <f>IF('Форма 4.10.6 | Т-подкл(инд)'!$V$23="",1,0)</f>
        <v>0</v>
      </c>
    </row>
    <row r="81" spans="1:1">
      <c r="A81" s="1166">
        <f>IF('Форма 4.9'!$F$10="",1,0)</f>
        <v>1</v>
      </c>
    </row>
    <row r="82" spans="1:1">
      <c r="A82" s="1166">
        <f>IF('Форма 4.9'!$G$10="",1,0)</f>
        <v>1</v>
      </c>
    </row>
    <row r="83" spans="1:1">
      <c r="A83" s="1166">
        <f>IF('Форма 4.9'!$F$11="",1,0)</f>
        <v>1</v>
      </c>
    </row>
    <row r="84" spans="1:1">
      <c r="A84" s="1166">
        <f>IF('Форма 4.9'!$G$11="",1,0)</f>
        <v>1</v>
      </c>
    </row>
    <row r="85" spans="1:1">
      <c r="A85" s="1166">
        <f>IF('Форма 4.9'!$F$12="",1,0)</f>
        <v>1</v>
      </c>
    </row>
    <row r="86" spans="1:1">
      <c r="A86" s="1166">
        <f>IF('Форма 4.9'!$G$12="",1,0)</f>
        <v>1</v>
      </c>
    </row>
    <row r="87" spans="1:1">
      <c r="A87" s="1166">
        <f>IF('Форма 4.9'!$F$13="",1,0)</f>
        <v>1</v>
      </c>
    </row>
    <row r="88" spans="1:1">
      <c r="A88" s="1166">
        <f>IF('Форма 4.9'!$G$13="",1,0)</f>
        <v>1</v>
      </c>
    </row>
    <row r="89" spans="1:1">
      <c r="A89" s="1166">
        <f>IF('Форма 4.10.1'!$J$15="",1,0)</f>
        <v>0</v>
      </c>
    </row>
    <row r="90" spans="1:1">
      <c r="A90" s="1166">
        <f>IF('Форма 4.10.1'!$H$17="",1,0)</f>
        <v>0</v>
      </c>
    </row>
    <row r="91" spans="1:1">
      <c r="A91" s="1166">
        <f>IF('Форма 4.10.1'!$I$17="",1,0)</f>
        <v>0</v>
      </c>
    </row>
    <row r="92" spans="1:1">
      <c r="A92" s="1166">
        <f>IF('Форма 4.10.1'!$J$17="",1,0)</f>
        <v>0</v>
      </c>
    </row>
    <row r="93" spans="1:1">
      <c r="A93" s="1166">
        <f>IF('Форма 4.10.1'!$H$38="",1,0)</f>
        <v>0</v>
      </c>
    </row>
    <row r="94" spans="1:1">
      <c r="A94" s="1166">
        <f>IF('Форма 4.10.1'!$I$38="",1,0)</f>
        <v>0</v>
      </c>
    </row>
    <row r="95" spans="1:1">
      <c r="A95" s="1166">
        <f>IF('Форма 4.10.1'!$J$38="",1,0)</f>
        <v>0</v>
      </c>
    </row>
    <row r="96" spans="1:1">
      <c r="A96" s="1166">
        <f>IF('Форма 4.10.1'!$H$57="",1,0)</f>
        <v>0</v>
      </c>
    </row>
    <row r="97" spans="1:1">
      <c r="A97" s="1166">
        <f>IF('Форма 4.10.1'!$I$57="",1,0)</f>
        <v>0</v>
      </c>
    </row>
    <row r="98" spans="1:1">
      <c r="A98" s="1166">
        <f>IF('Форма 4.10.1'!$J$57="",1,0)</f>
        <v>0</v>
      </c>
    </row>
    <row r="99" spans="1:1">
      <c r="A99" s="1166">
        <f>IF('Форма 4.10.1'!$H$76="",1,0)</f>
        <v>0</v>
      </c>
    </row>
    <row r="100" spans="1:1">
      <c r="A100" s="1166">
        <f>IF('Форма 4.10.1'!$I$76="",1,0)</f>
        <v>0</v>
      </c>
    </row>
    <row r="101" spans="1:1">
      <c r="A101" s="1166">
        <f>IF('Форма 4.10.1'!$J$76="",1,0)</f>
        <v>0</v>
      </c>
    </row>
    <row r="102" spans="1:1">
      <c r="A102" s="1166">
        <f>IF('Форма 4.10.1'!$H$95="",1,0)</f>
        <v>0</v>
      </c>
    </row>
    <row r="103" spans="1:1">
      <c r="A103" s="1166">
        <f>IF('Форма 4.10.1'!$I$95="",1,0)</f>
        <v>0</v>
      </c>
    </row>
    <row r="104" spans="1:1">
      <c r="A104" s="1166">
        <f>IF('Форма 4.10.1'!$J$95="",1,0)</f>
        <v>0</v>
      </c>
    </row>
    <row r="105" spans="1:1">
      <c r="A105" s="1166">
        <f>IF('Форма 1.0.2'!$E$12="",1,0)</f>
        <v>1</v>
      </c>
    </row>
    <row r="106" spans="1:1">
      <c r="A106" s="1166">
        <f>IF('Форма 1.0.2'!$F$12="",1,0)</f>
        <v>1</v>
      </c>
    </row>
    <row r="107" spans="1:1">
      <c r="A107" s="1166">
        <f>IF('Форма 1.0.2'!$G$12="",1,0)</f>
        <v>1</v>
      </c>
    </row>
    <row r="108" spans="1:1">
      <c r="A108" s="1166">
        <f>IF('Форма 1.0.2'!$H$12="",1,0)</f>
        <v>1</v>
      </c>
    </row>
    <row r="109" spans="1:1">
      <c r="A109" s="1166">
        <f>IF('Форма 1.0.2'!$I$12="",1,0)</f>
        <v>1</v>
      </c>
    </row>
    <row r="110" spans="1:1">
      <c r="A110" s="1166">
        <f>IF('Форма 1.0.2'!$J$12="",1,0)</f>
        <v>1</v>
      </c>
    </row>
    <row r="111" spans="1:1">
      <c r="A111" s="1166">
        <f>IF('Сведения об изменении'!$E$12="",1,0)</f>
        <v>0</v>
      </c>
    </row>
    <row r="112" spans="1:1">
      <c r="A112" s="1167">
        <f>IF('Форма 4.10.6 | Т-подкл(инд)'!$U$23="",1,0)</f>
        <v>1</v>
      </c>
    </row>
    <row r="113" spans="1:1">
      <c r="A113" s="1168">
        <f>IF('Форма 4.10.5 | Т-подкл'!$AA$23="",1,0)</f>
        <v>1</v>
      </c>
    </row>
    <row r="114" spans="1:1">
      <c r="A114" s="1168">
        <f>IF('Форма 4.10.5 | Т-подкл'!$Z$23="",1,0)</f>
        <v>1</v>
      </c>
    </row>
    <row r="115" spans="1:1">
      <c r="A115" s="1172">
        <f>IF(Территории!$E$12="",1,0)</f>
        <v>0</v>
      </c>
    </row>
    <row r="116" spans="1:1">
      <c r="A116" s="1172">
        <f>IF(Территории!$E$15="",1,0)</f>
        <v>0</v>
      </c>
    </row>
    <row r="117" spans="1:1">
      <c r="A117" s="1172">
        <f>IF('Перечень тарифов'!$E$21="",1,0)</f>
        <v>0</v>
      </c>
    </row>
    <row r="118" spans="1:1">
      <c r="A118" s="1172">
        <f>IF('Перечень тарифов'!$F$21="",1,0)</f>
        <v>0</v>
      </c>
    </row>
    <row r="119" spans="1:1">
      <c r="A119" s="1172">
        <f>IF('Перечень тарифов'!$K$21="",1,0)</f>
        <v>0</v>
      </c>
    </row>
    <row r="120" spans="1:1">
      <c r="A120" s="1172">
        <f>IF('Перечень тарифов'!$O$21="",1,0)</f>
        <v>0</v>
      </c>
    </row>
    <row r="121" spans="1:1">
      <c r="A121" s="1172">
        <f>IF('Перечень тарифов'!$S$21="",1,0)</f>
        <v>0</v>
      </c>
    </row>
    <row r="122" spans="1:1">
      <c r="A122" s="1172">
        <f>IF('Перечень тарифов'!$G$21="",1,0)</f>
        <v>0</v>
      </c>
    </row>
    <row r="123" spans="1:1">
      <c r="A123" s="1172">
        <f>IF('Перечень тарифов'!$E$30="",1,0)</f>
        <v>0</v>
      </c>
    </row>
    <row r="124" spans="1:1">
      <c r="A124" s="1172">
        <f>IF('Перечень тарифов'!$F$30="",1,0)</f>
        <v>0</v>
      </c>
    </row>
    <row r="125" spans="1:1">
      <c r="A125" s="1172">
        <f>IF('Перечень тарифов'!$G$30="",1,0)</f>
        <v>0</v>
      </c>
    </row>
    <row r="126" spans="1:1">
      <c r="A126" s="1172">
        <f>IF('Перечень тарифов'!$K$30="",1,0)</f>
        <v>0</v>
      </c>
    </row>
    <row r="127" spans="1:1">
      <c r="A127" s="1172">
        <f>IF('Перечень тарифов'!$O$30="",1,0)</f>
        <v>0</v>
      </c>
    </row>
    <row r="128" spans="1:1">
      <c r="A128" s="1172">
        <f>IF('Перечень тарифов'!$S$30="",1,0)</f>
        <v>0</v>
      </c>
    </row>
    <row r="129" spans="1:1">
      <c r="A129" s="1172">
        <f>IF('Перечень тарифов'!$E$35="",1,0)</f>
        <v>0</v>
      </c>
    </row>
    <row r="130" spans="1:1">
      <c r="A130" s="1172">
        <f>IF('Перечень тарифов'!$F$35="",1,0)</f>
        <v>0</v>
      </c>
    </row>
    <row r="131" spans="1:1">
      <c r="A131" s="1172">
        <f>IF('Перечень тарифов'!$G$35="",1,0)</f>
        <v>0</v>
      </c>
    </row>
    <row r="132" spans="1:1">
      <c r="A132" s="1172">
        <f>IF('Перечень тарифов'!$K$35="",1,0)</f>
        <v>0</v>
      </c>
    </row>
    <row r="133" spans="1:1">
      <c r="A133" s="1172">
        <f>IF('Перечень тарифов'!$O$35="",1,0)</f>
        <v>0</v>
      </c>
    </row>
    <row r="134" spans="1:1">
      <c r="A134" s="1172">
        <f>IF('Перечень тарифов'!$S$35="",1,0)</f>
        <v>0</v>
      </c>
    </row>
    <row r="135" spans="1:1">
      <c r="A135" s="1172">
        <f>IF('Перечень тарифов'!$E$44="",1,0)</f>
        <v>0</v>
      </c>
    </row>
    <row r="136" spans="1:1">
      <c r="A136" s="1172">
        <f>IF('Перечень тарифов'!$F$44="",1,0)</f>
        <v>0</v>
      </c>
    </row>
    <row r="137" spans="1:1">
      <c r="A137" s="1172">
        <f>IF('Перечень тарифов'!$G$44="",1,0)</f>
        <v>0</v>
      </c>
    </row>
    <row r="138" spans="1:1">
      <c r="A138" s="1172">
        <f>IF('Перечень тарифов'!$K$44="",1,0)</f>
        <v>0</v>
      </c>
    </row>
    <row r="139" spans="1:1">
      <c r="A139" s="1172">
        <f>IF('Перечень тарифов'!$O$44="",1,0)</f>
        <v>0</v>
      </c>
    </row>
    <row r="140" spans="1:1">
      <c r="A140" s="1172">
        <f>IF('Перечень тарифов'!$S$44="",1,0)</f>
        <v>0</v>
      </c>
    </row>
    <row r="141" spans="1:1">
      <c r="A141" s="1172">
        <f>IF('Перечень тарифов'!$E$49="",1,0)</f>
        <v>0</v>
      </c>
    </row>
    <row r="142" spans="1:1">
      <c r="A142" s="1172">
        <f>IF('Перечень тарифов'!$F$49="",1,0)</f>
        <v>0</v>
      </c>
    </row>
    <row r="143" spans="1:1">
      <c r="A143" s="1172">
        <f>IF('Перечень тарифов'!$G$49="",1,0)</f>
        <v>0</v>
      </c>
    </row>
    <row r="144" spans="1:1">
      <c r="A144" s="1172">
        <f>IF('Перечень тарифов'!$K$49="",1,0)</f>
        <v>0</v>
      </c>
    </row>
    <row r="145" spans="1:1">
      <c r="A145" s="1172">
        <f>IF('Перечень тарифов'!$O$49="",1,0)</f>
        <v>0</v>
      </c>
    </row>
    <row r="146" spans="1:1">
      <c r="A146" s="1172">
        <f>IF('Перечень тарифов'!$S$49="",1,0)</f>
        <v>0</v>
      </c>
    </row>
    <row r="147" spans="1:1">
      <c r="A147" s="1172">
        <f>IF('Перечень тарифов'!$E$54="",1,0)</f>
        <v>0</v>
      </c>
    </row>
    <row r="148" spans="1:1">
      <c r="A148" s="1172">
        <f>IF('Перечень тарифов'!$F$54="",1,0)</f>
        <v>0</v>
      </c>
    </row>
    <row r="149" spans="1:1">
      <c r="A149" s="1172">
        <f>IF('Перечень тарифов'!$G$54="",1,0)</f>
        <v>0</v>
      </c>
    </row>
    <row r="150" spans="1:1">
      <c r="A150" s="1172">
        <f>IF('Перечень тарифов'!$K$54="",1,0)</f>
        <v>0</v>
      </c>
    </row>
    <row r="151" spans="1:1">
      <c r="A151" s="1172">
        <f>IF('Перечень тарифов'!$O$54="",1,0)</f>
        <v>0</v>
      </c>
    </row>
    <row r="152" spans="1:1">
      <c r="A152" s="1172">
        <f>IF('Перечень тарифов'!$S$54="",1,0)</f>
        <v>0</v>
      </c>
    </row>
    <row r="153" spans="1:1">
      <c r="A153" s="1172">
        <f>IF('Перечень тарифов'!$G$12="",1,0)</f>
        <v>0</v>
      </c>
    </row>
    <row r="154" spans="1:1">
      <c r="A154" s="1172">
        <f>IF('Перечень тарифов'!$G$11="",1,0)</f>
        <v>0</v>
      </c>
    </row>
    <row r="155" spans="1:1">
      <c r="A155" s="1172">
        <f>IF('Перечень тарифов'!$J$21="",1,0)</f>
        <v>0</v>
      </c>
    </row>
    <row r="156" spans="1:1">
      <c r="A156" s="1172">
        <f>IF('Перечень тарифов'!$J$25="",1,0)</f>
        <v>0</v>
      </c>
    </row>
    <row r="157" spans="1:1">
      <c r="A157" s="1172">
        <f>IF('Перечень тарифов'!$K$25="",1,0)</f>
        <v>0</v>
      </c>
    </row>
    <row r="158" spans="1:1">
      <c r="A158" s="1172">
        <f>IF('Перечень тарифов'!$O$25="",1,0)</f>
        <v>0</v>
      </c>
    </row>
    <row r="159" spans="1:1">
      <c r="A159" s="1172">
        <f>IF('Перечень тарифов'!$S$25="",1,0)</f>
        <v>0</v>
      </c>
    </row>
    <row r="160" spans="1:1">
      <c r="A160" s="1172">
        <f>IF('Перечень тарифов'!$J$35="",1,0)</f>
        <v>0</v>
      </c>
    </row>
    <row r="161" spans="1:1">
      <c r="A161" s="1172">
        <f>IF('Перечень тарифов'!$J$39="",1,0)</f>
        <v>0</v>
      </c>
    </row>
    <row r="162" spans="1:1">
      <c r="A162" s="1172">
        <f>IF('Перечень тарифов'!$K$39="",1,0)</f>
        <v>0</v>
      </c>
    </row>
    <row r="163" spans="1:1">
      <c r="A163" s="1172">
        <f>IF('Перечень тарифов'!$O$39="",1,0)</f>
        <v>0</v>
      </c>
    </row>
    <row r="164" spans="1:1">
      <c r="A164" s="1172">
        <f>IF('Перечень тарифов'!$S$39="",1,0)</f>
        <v>0</v>
      </c>
    </row>
    <row r="165" spans="1:1">
      <c r="A165" s="1172">
        <f>IF('Перечень тарифов'!$J$54="",1,0)</f>
        <v>0</v>
      </c>
    </row>
    <row r="166" spans="1:1">
      <c r="A166" s="1172">
        <f>IF('Перечень тарифов'!$J$58="",1,0)</f>
        <v>0</v>
      </c>
    </row>
    <row r="167" spans="1:1">
      <c r="A167" s="1172">
        <f>IF('Перечень тарифов'!$K$58="",1,0)</f>
        <v>0</v>
      </c>
    </row>
    <row r="168" spans="1:1">
      <c r="A168" s="1172">
        <f>IF('Перечень тарифов'!$O$58="",1,0)</f>
        <v>0</v>
      </c>
    </row>
    <row r="169" spans="1:1">
      <c r="A169" s="1172">
        <f>IF('Перечень тарифов'!$S$58="",1,0)</f>
        <v>0</v>
      </c>
    </row>
    <row r="170" spans="1:1">
      <c r="A170" s="1172">
        <f>IF('Перечень тарифов'!$N$30="",1,0)</f>
        <v>0</v>
      </c>
    </row>
    <row r="171" spans="1:1">
      <c r="A171" s="1172">
        <f>IF('Перечень тарифов'!$N$35="",1,0)</f>
        <v>0</v>
      </c>
    </row>
    <row r="172" spans="1:1">
      <c r="A172" s="1181">
        <f>IF('Форма 4.10.2 | Т-ТЭ | &gt;=25МВт'!$O$24="",1,0)</f>
        <v>0</v>
      </c>
    </row>
    <row r="173" spans="1:1">
      <c r="A173" s="1181">
        <f>IF('Форма 4.10.2 | Т-ТЭ | &gt;=25МВт'!$O$33="",1,0)</f>
        <v>0</v>
      </c>
    </row>
    <row r="174" spans="1:1">
      <c r="A174" s="1181">
        <f>IF('Форма 4.10.2 | Т-ТЭ | &gt;=25МВт'!$O$34="",1,0)</f>
        <v>0</v>
      </c>
    </row>
    <row r="175" spans="1:1">
      <c r="A175" s="1181">
        <f>IF('Форма 4.10.2 | Т-ТЭ | &gt;=25МВт'!$M$35="",1,0)</f>
        <v>0</v>
      </c>
    </row>
    <row r="176" spans="1:1">
      <c r="A176" s="1181">
        <f>IF('Форма 4.10.2 | Т-ТЭ | &gt;=25МВт'!$O$35="",1,0)</f>
        <v>0</v>
      </c>
    </row>
    <row r="177" spans="1:1">
      <c r="A177" s="1181">
        <f>IF('Форма 4.10.2 | Т-ТЭ | &gt;=25МВт'!$R$35="",1,0)</f>
        <v>0</v>
      </c>
    </row>
    <row r="178" spans="1:1">
      <c r="A178" s="1181">
        <f>IF('Форма 4.10.2 | Т-ТЭ | &gt;=25МВт'!$T$35="",1,0)</f>
        <v>0</v>
      </c>
    </row>
    <row r="179" spans="1:1">
      <c r="A179" s="1181">
        <f>IF('Форма 4.10.2 | Т-ТЭ | &gt;=25МВт'!$S$35="",1,0)</f>
        <v>0</v>
      </c>
    </row>
    <row r="180" spans="1:1">
      <c r="A180" s="1181">
        <f>IF('Форма 4.10.2 | Т-ТЭ | &gt;=25МВт'!$U$35="",1,0)</f>
        <v>0</v>
      </c>
    </row>
    <row r="181" spans="1:1">
      <c r="A181" s="1181">
        <f>IF('Форма 4.10.3 | Т-передача ТЭ'!$O$24="",1,0)</f>
        <v>0</v>
      </c>
    </row>
    <row r="182" spans="1:1">
      <c r="A182" s="1181">
        <f>IF('Форма 4.10.2 | Т-ТЭ | потр'!$O$24="",1,0)</f>
        <v>0</v>
      </c>
    </row>
    <row r="183" spans="1:1">
      <c r="A183" s="1181">
        <f>IF('Форма 4.10.2 | Т-ТЭ | потр'!$O$33="",1,0)</f>
        <v>0</v>
      </c>
    </row>
    <row r="184" spans="1:1">
      <c r="A184" s="1181">
        <f>IF('Форма 4.10.2 | Т-ТЭ | потр'!$O$34="",1,0)</f>
        <v>0</v>
      </c>
    </row>
    <row r="185" spans="1:1">
      <c r="A185" s="1181">
        <f>IF('Форма 4.10.2 | Т-ТЭ | потр'!$M$35="",1,0)</f>
        <v>0</v>
      </c>
    </row>
    <row r="186" spans="1:1">
      <c r="A186" s="1181">
        <f>IF('Форма 4.10.2 | Т-ТЭ | потр'!$O$35="",1,0)</f>
        <v>0</v>
      </c>
    </row>
    <row r="187" spans="1:1">
      <c r="A187" s="1181">
        <f>IF('Форма 4.10.2 | Т-ТЭ | потр'!$R$35="",1,0)</f>
        <v>0</v>
      </c>
    </row>
    <row r="188" spans="1:1">
      <c r="A188" s="1181">
        <f>IF('Форма 4.10.2 | Т-ТЭ | потр'!$T$35="",1,0)</f>
        <v>0</v>
      </c>
    </row>
    <row r="189" spans="1:1">
      <c r="A189" s="1181">
        <f>IF('Форма 4.10.2 | Т-ТЭ | потр'!$S$35="",1,0)</f>
        <v>0</v>
      </c>
    </row>
    <row r="190" spans="1:1">
      <c r="A190" s="1181">
        <f>IF('Форма 4.10.2 | Т-ТЭ | потр'!$U$35="",1,0)</f>
        <v>0</v>
      </c>
    </row>
    <row r="191" spans="1:1">
      <c r="A191" s="1181">
        <f>IF('Форма 4.10.3 | Т-ТН'!$O$24="",1,0)</f>
        <v>0</v>
      </c>
    </row>
    <row r="192" spans="1:1">
      <c r="A192" s="1181">
        <f>IF('Форма 4.10.4 | Т-гор.вода'!$O$24="",1,0)</f>
        <v>0</v>
      </c>
    </row>
    <row r="193" spans="1:1">
      <c r="A193" s="1181">
        <f>IF('Форма 4.10.4 | Т-гор.вода'!$P$24="",1,0)</f>
        <v>0</v>
      </c>
    </row>
    <row r="194" spans="1:1">
      <c r="A194" s="1181">
        <f>IF('Форма 4.10.4 | Т-гор.вода'!$O$35="",1,0)</f>
        <v>0</v>
      </c>
    </row>
    <row r="195" spans="1:1">
      <c r="A195" s="1181">
        <f>IF('Форма 4.10.4 | Т-гор.вода'!$M$36="",1,0)</f>
        <v>0</v>
      </c>
    </row>
    <row r="196" spans="1:1">
      <c r="A196" s="1181">
        <f>IF('Форма 4.10.4 | Т-гор.вода'!$O$36="",1,0)</f>
        <v>0</v>
      </c>
    </row>
    <row r="197" spans="1:1">
      <c r="A197" s="1181">
        <f>IF('Форма 4.10.4 | Т-гор.вода'!$P$36="",1,0)</f>
        <v>0</v>
      </c>
    </row>
    <row r="198" spans="1:1">
      <c r="A198" s="1181">
        <f>IF('Форма 4.10.4 | Т-гор.вода'!$W$36="",1,0)</f>
        <v>0</v>
      </c>
    </row>
    <row r="199" spans="1:1">
      <c r="A199" s="1181">
        <f>IF('Форма 4.10.4 | Т-гор.вода'!$Y$36="",1,0)</f>
        <v>0</v>
      </c>
    </row>
    <row r="200" spans="1:1">
      <c r="A200" s="1181">
        <f>IF('Форма 4.10.4 | Т-гор.вода'!$X$36="",1,0)</f>
        <v>0</v>
      </c>
    </row>
    <row r="201" spans="1:1">
      <c r="A201" s="1181">
        <f>IF('Форма 4.10.4 | Т-гор.вода'!$Z$36="",1,0)</f>
        <v>0</v>
      </c>
    </row>
    <row r="202" spans="1:1">
      <c r="A202" s="1181">
        <f>IF('Форма 4.10.1'!$H$19="",1,0)</f>
        <v>0</v>
      </c>
    </row>
    <row r="203" spans="1:1">
      <c r="A203" s="1181">
        <f>IF('Форма 4.10.1'!$I$19="",1,0)</f>
        <v>0</v>
      </c>
    </row>
    <row r="204" spans="1:1">
      <c r="A204" s="1181">
        <f>IF('Форма 4.10.1'!$J$19="",1,0)</f>
        <v>0</v>
      </c>
    </row>
    <row r="205" spans="1:1">
      <c r="A205" s="1181">
        <f>IF('Форма 4.10.1'!$H$40="",1,0)</f>
        <v>0</v>
      </c>
    </row>
    <row r="206" spans="1:1">
      <c r="A206" s="1181">
        <f>IF('Форма 4.10.1'!$I$40="",1,0)</f>
        <v>0</v>
      </c>
    </row>
    <row r="207" spans="1:1">
      <c r="A207" s="1181">
        <f>IF('Форма 4.10.1'!$J$40="",1,0)</f>
        <v>0</v>
      </c>
    </row>
    <row r="208" spans="1:1">
      <c r="A208" s="1181">
        <f>IF('Форма 4.10.1'!$H$59="",1,0)</f>
        <v>0</v>
      </c>
    </row>
    <row r="209" spans="1:1">
      <c r="A209" s="1181">
        <f>IF('Форма 4.10.1'!$I$59="",1,0)</f>
        <v>0</v>
      </c>
    </row>
    <row r="210" spans="1:1">
      <c r="A210" s="1181">
        <f>IF('Форма 4.10.1'!$J$59="",1,0)</f>
        <v>0</v>
      </c>
    </row>
    <row r="211" spans="1:1">
      <c r="A211" s="1181">
        <f>IF('Форма 4.10.1'!$H$78="",1,0)</f>
        <v>0</v>
      </c>
    </row>
    <row r="212" spans="1:1">
      <c r="A212" s="1181">
        <f>IF('Форма 4.10.1'!$I$78="",1,0)</f>
        <v>0</v>
      </c>
    </row>
    <row r="213" spans="1:1">
      <c r="A213" s="1181">
        <f>IF('Форма 4.10.1'!$J$78="",1,0)</f>
        <v>0</v>
      </c>
    </row>
    <row r="214" spans="1:1">
      <c r="A214" s="1181">
        <f>IF('Форма 4.10.1'!$H$97="",1,0)</f>
        <v>0</v>
      </c>
    </row>
    <row r="215" spans="1:1">
      <c r="A215" s="1181">
        <f>IF('Форма 4.10.1'!$I$97="",1,0)</f>
        <v>0</v>
      </c>
    </row>
    <row r="216" spans="1:1">
      <c r="A216" s="1181">
        <f>IF('Форма 4.10.1'!$J$97="",1,0)</f>
        <v>0</v>
      </c>
    </row>
    <row r="217" spans="1:1">
      <c r="A217" s="1181">
        <f>IF('Форма 4.10.1'!$H$21="",1,0)</f>
        <v>0</v>
      </c>
    </row>
    <row r="218" spans="1:1">
      <c r="A218" s="1181">
        <f>IF('Форма 4.10.1'!$I$21="",1,0)</f>
        <v>0</v>
      </c>
    </row>
    <row r="219" spans="1:1">
      <c r="A219" s="1181">
        <f>IF('Форма 4.10.1'!$J$21="",1,0)</f>
        <v>0</v>
      </c>
    </row>
    <row r="220" spans="1:1">
      <c r="A220" s="1181">
        <f>IF('Форма 4.10.1'!$H$42="",1,0)</f>
        <v>0</v>
      </c>
    </row>
    <row r="221" spans="1:1">
      <c r="A221" s="1181">
        <f>IF('Форма 4.10.1'!$I$42="",1,0)</f>
        <v>0</v>
      </c>
    </row>
    <row r="222" spans="1:1">
      <c r="A222" s="1181">
        <f>IF('Форма 4.10.1'!$J$42="",1,0)</f>
        <v>0</v>
      </c>
    </row>
    <row r="223" spans="1:1">
      <c r="A223" s="1181">
        <f>IF('Форма 4.10.1'!$H$61="",1,0)</f>
        <v>0</v>
      </c>
    </row>
    <row r="224" spans="1:1">
      <c r="A224" s="1181">
        <f>IF('Форма 4.10.1'!$I$61="",1,0)</f>
        <v>0</v>
      </c>
    </row>
    <row r="225" spans="1:1">
      <c r="A225" s="1181">
        <f>IF('Форма 4.10.1'!$J$61="",1,0)</f>
        <v>0</v>
      </c>
    </row>
    <row r="226" spans="1:1">
      <c r="A226" s="1181">
        <f>IF('Форма 4.10.1'!$H$80="",1,0)</f>
        <v>0</v>
      </c>
    </row>
    <row r="227" spans="1:1">
      <c r="A227" s="1181">
        <f>IF('Форма 4.10.1'!$I$80="",1,0)</f>
        <v>0</v>
      </c>
    </row>
    <row r="228" spans="1:1">
      <c r="A228" s="1181">
        <f>IF('Форма 4.10.1'!$J$80="",1,0)</f>
        <v>0</v>
      </c>
    </row>
    <row r="229" spans="1:1">
      <c r="A229" s="1181">
        <f>IF('Форма 4.10.1'!$H$99="",1,0)</f>
        <v>0</v>
      </c>
    </row>
    <row r="230" spans="1:1">
      <c r="A230" s="1181">
        <f>IF('Форма 4.10.1'!$I$99="",1,0)</f>
        <v>0</v>
      </c>
    </row>
    <row r="231" spans="1:1">
      <c r="A231" s="1181">
        <f>IF('Форма 4.10.1'!$J$99="",1,0)</f>
        <v>0</v>
      </c>
    </row>
    <row r="232" spans="1:1">
      <c r="A232" s="1181">
        <f>IF('Форма 4.10.1'!$H$23="",1,0)</f>
        <v>0</v>
      </c>
    </row>
    <row r="233" spans="1:1">
      <c r="A233" s="1181">
        <f>IF('Форма 4.10.1'!$I$23="",1,0)</f>
        <v>0</v>
      </c>
    </row>
    <row r="234" spans="1:1">
      <c r="A234" s="1181">
        <f>IF('Форма 4.10.1'!$J$23="",1,0)</f>
        <v>0</v>
      </c>
    </row>
    <row r="235" spans="1:1">
      <c r="A235" s="1181">
        <f>IF('Форма 4.10.1'!$H$44="",1,0)</f>
        <v>0</v>
      </c>
    </row>
    <row r="236" spans="1:1">
      <c r="A236" s="1181">
        <f>IF('Форма 4.10.1'!$I$44="",1,0)</f>
        <v>0</v>
      </c>
    </row>
    <row r="237" spans="1:1">
      <c r="A237" s="1181">
        <f>IF('Форма 4.10.1'!$J$44="",1,0)</f>
        <v>0</v>
      </c>
    </row>
    <row r="238" spans="1:1">
      <c r="A238" s="1181">
        <f>IF('Форма 4.10.1'!$H$63="",1,0)</f>
        <v>0</v>
      </c>
    </row>
    <row r="239" spans="1:1">
      <c r="A239" s="1181">
        <f>IF('Форма 4.10.1'!$I$63="",1,0)</f>
        <v>0</v>
      </c>
    </row>
    <row r="240" spans="1:1">
      <c r="A240" s="1181">
        <f>IF('Форма 4.10.1'!$J$63="",1,0)</f>
        <v>0</v>
      </c>
    </row>
    <row r="241" spans="1:1">
      <c r="A241" s="1181">
        <f>IF('Форма 4.10.1'!$H$82="",1,0)</f>
        <v>0</v>
      </c>
    </row>
    <row r="242" spans="1:1">
      <c r="A242" s="1181">
        <f>IF('Форма 4.10.1'!$I$82="",1,0)</f>
        <v>0</v>
      </c>
    </row>
    <row r="243" spans="1:1">
      <c r="A243" s="1181">
        <f>IF('Форма 4.10.1'!$J$82="",1,0)</f>
        <v>0</v>
      </c>
    </row>
    <row r="244" spans="1:1">
      <c r="A244" s="1181">
        <f>IF('Форма 4.10.1'!$H$101="",1,0)</f>
        <v>0</v>
      </c>
    </row>
    <row r="245" spans="1:1">
      <c r="A245" s="1181">
        <f>IF('Форма 4.10.1'!$I$101="",1,0)</f>
        <v>0</v>
      </c>
    </row>
    <row r="246" spans="1:1">
      <c r="A246" s="1181">
        <f>IF('Форма 4.10.1'!$J$101="",1,0)</f>
        <v>0</v>
      </c>
    </row>
    <row r="247" spans="1:1">
      <c r="A247" s="1181">
        <f>IF('Форма 4.10.1'!$H$25="",1,0)</f>
        <v>0</v>
      </c>
    </row>
    <row r="248" spans="1:1">
      <c r="A248" s="1181">
        <f>IF('Форма 4.10.1'!$I$25="",1,0)</f>
        <v>0</v>
      </c>
    </row>
    <row r="249" spans="1:1">
      <c r="A249" s="1181">
        <f>IF('Форма 4.10.1'!$J$25="",1,0)</f>
        <v>0</v>
      </c>
    </row>
    <row r="250" spans="1:1">
      <c r="A250" s="1181">
        <f>IF('Форма 4.10.1'!$H$46="",1,0)</f>
        <v>0</v>
      </c>
    </row>
    <row r="251" spans="1:1">
      <c r="A251" s="1181">
        <f>IF('Форма 4.10.1'!$I$46="",1,0)</f>
        <v>0</v>
      </c>
    </row>
    <row r="252" spans="1:1">
      <c r="A252" s="1181">
        <f>IF('Форма 4.10.1'!$J$46="",1,0)</f>
        <v>0</v>
      </c>
    </row>
    <row r="253" spans="1:1">
      <c r="A253" s="1181">
        <f>IF('Форма 4.10.1'!$H$65="",1,0)</f>
        <v>0</v>
      </c>
    </row>
    <row r="254" spans="1:1">
      <c r="A254" s="1181">
        <f>IF('Форма 4.10.1'!$I$65="",1,0)</f>
        <v>0</v>
      </c>
    </row>
    <row r="255" spans="1:1">
      <c r="A255" s="1181">
        <f>IF('Форма 4.10.1'!$J$65="",1,0)</f>
        <v>0</v>
      </c>
    </row>
    <row r="256" spans="1:1">
      <c r="A256" s="1181">
        <f>IF('Форма 4.10.1'!$H$84="",1,0)</f>
        <v>0</v>
      </c>
    </row>
    <row r="257" spans="1:1">
      <c r="A257" s="1181">
        <f>IF('Форма 4.10.1'!$I$84="",1,0)</f>
        <v>0</v>
      </c>
    </row>
    <row r="258" spans="1:1">
      <c r="A258" s="1181">
        <f>IF('Форма 4.10.1'!$J$84="",1,0)</f>
        <v>0</v>
      </c>
    </row>
    <row r="259" spans="1:1">
      <c r="A259" s="1181">
        <f>IF('Форма 4.10.1'!$H$103="",1,0)</f>
        <v>0</v>
      </c>
    </row>
    <row r="260" spans="1:1">
      <c r="A260" s="1181">
        <f>IF('Форма 4.10.1'!$I$103="",1,0)</f>
        <v>0</v>
      </c>
    </row>
    <row r="261" spans="1:1">
      <c r="A261" s="1181">
        <f>IF('Форма 4.10.1'!$J$103="",1,0)</f>
        <v>0</v>
      </c>
    </row>
    <row r="262" spans="1:1">
      <c r="A262" s="1181">
        <f>IF('Форма 4.10.1'!$H$27="",1,0)</f>
        <v>0</v>
      </c>
    </row>
    <row r="263" spans="1:1">
      <c r="A263" s="1181">
        <f>IF('Форма 4.10.1'!$I$27="",1,0)</f>
        <v>0</v>
      </c>
    </row>
    <row r="264" spans="1:1">
      <c r="A264" s="1181">
        <f>IF('Форма 4.10.1'!$J$27="",1,0)</f>
        <v>0</v>
      </c>
    </row>
    <row r="265" spans="1:1">
      <c r="A265" s="1181">
        <f>IF('Форма 4.10.1'!$H$48="",1,0)</f>
        <v>0</v>
      </c>
    </row>
    <row r="266" spans="1:1">
      <c r="A266" s="1181">
        <f>IF('Форма 4.10.1'!$I$48="",1,0)</f>
        <v>0</v>
      </c>
    </row>
    <row r="267" spans="1:1">
      <c r="A267" s="1181">
        <f>IF('Форма 4.10.1'!$J$48="",1,0)</f>
        <v>0</v>
      </c>
    </row>
    <row r="268" spans="1:1">
      <c r="A268" s="1181">
        <f>IF('Форма 4.10.1'!$H$67="",1,0)</f>
        <v>0</v>
      </c>
    </row>
    <row r="269" spans="1:1">
      <c r="A269" s="1181">
        <f>IF('Форма 4.10.1'!$I$67="",1,0)</f>
        <v>0</v>
      </c>
    </row>
    <row r="270" spans="1:1">
      <c r="A270" s="1181">
        <f>IF('Форма 4.10.1'!$J$67="",1,0)</f>
        <v>0</v>
      </c>
    </row>
    <row r="271" spans="1:1">
      <c r="A271" s="1181">
        <f>IF('Форма 4.10.1'!$H$86="",1,0)</f>
        <v>0</v>
      </c>
    </row>
    <row r="272" spans="1:1">
      <c r="A272" s="1181">
        <f>IF('Форма 4.10.1'!$I$86="",1,0)</f>
        <v>0</v>
      </c>
    </row>
    <row r="273" spans="1:1">
      <c r="A273" s="1181">
        <f>IF('Форма 4.10.1'!$J$86="",1,0)</f>
        <v>0</v>
      </c>
    </row>
    <row r="274" spans="1:1">
      <c r="A274" s="1181">
        <f>IF('Форма 4.10.1'!$H$105="",1,0)</f>
        <v>0</v>
      </c>
    </row>
    <row r="275" spans="1:1">
      <c r="A275" s="1181">
        <f>IF('Форма 4.10.1'!$I$105="",1,0)</f>
        <v>0</v>
      </c>
    </row>
    <row r="276" spans="1:1">
      <c r="A276" s="1181">
        <f>IF('Форма 4.10.1'!$J$105="",1,0)</f>
        <v>0</v>
      </c>
    </row>
    <row r="277" spans="1:1">
      <c r="A277" s="1181">
        <f>IF('Форма 4.10.1'!$H$29="",1,0)</f>
        <v>0</v>
      </c>
    </row>
    <row r="278" spans="1:1">
      <c r="A278" s="1181">
        <f>IF('Форма 4.10.1'!$I$29="",1,0)</f>
        <v>0</v>
      </c>
    </row>
    <row r="279" spans="1:1">
      <c r="A279" s="1181">
        <f>IF('Форма 4.10.1'!$J$29="",1,0)</f>
        <v>0</v>
      </c>
    </row>
    <row r="280" spans="1:1">
      <c r="A280" s="1181">
        <f>IF('Форма 4.10.1'!$H$50="",1,0)</f>
        <v>0</v>
      </c>
    </row>
    <row r="281" spans="1:1">
      <c r="A281" s="1181">
        <f>IF('Форма 4.10.1'!$I$50="",1,0)</f>
        <v>0</v>
      </c>
    </row>
    <row r="282" spans="1:1">
      <c r="A282" s="1181">
        <f>IF('Форма 4.10.1'!$J$50="",1,0)</f>
        <v>0</v>
      </c>
    </row>
    <row r="283" spans="1:1">
      <c r="A283" s="1181">
        <f>IF('Форма 4.10.1'!$H$69="",1,0)</f>
        <v>0</v>
      </c>
    </row>
    <row r="284" spans="1:1">
      <c r="A284" s="1181">
        <f>IF('Форма 4.10.1'!$I$69="",1,0)</f>
        <v>0</v>
      </c>
    </row>
    <row r="285" spans="1:1">
      <c r="A285" s="1181">
        <f>IF('Форма 4.10.1'!$J$69="",1,0)</f>
        <v>0</v>
      </c>
    </row>
    <row r="286" spans="1:1">
      <c r="A286" s="1181">
        <f>IF('Форма 4.10.1'!$H$88="",1,0)</f>
        <v>0</v>
      </c>
    </row>
    <row r="287" spans="1:1">
      <c r="A287" s="1181">
        <f>IF('Форма 4.10.1'!$I$88="",1,0)</f>
        <v>0</v>
      </c>
    </row>
    <row r="288" spans="1:1">
      <c r="A288" s="1181">
        <f>IF('Форма 4.10.1'!$J$88="",1,0)</f>
        <v>0</v>
      </c>
    </row>
    <row r="289" spans="1:1">
      <c r="A289" s="1181">
        <f>IF('Форма 4.10.1'!$H$107="",1,0)</f>
        <v>0</v>
      </c>
    </row>
    <row r="290" spans="1:1">
      <c r="A290" s="1181">
        <f>IF('Форма 4.10.1'!$I$107="",1,0)</f>
        <v>0</v>
      </c>
    </row>
    <row r="291" spans="1:1">
      <c r="A291" s="1181">
        <f>IF('Форма 4.10.1'!$J$107="",1,0)</f>
        <v>0</v>
      </c>
    </row>
    <row r="292" spans="1:1">
      <c r="A292" s="1181">
        <f>IF('Форма 4.10.1'!$H$31="",1,0)</f>
        <v>0</v>
      </c>
    </row>
    <row r="293" spans="1:1">
      <c r="A293" s="1181">
        <f>IF('Форма 4.10.1'!$I$31="",1,0)</f>
        <v>0</v>
      </c>
    </row>
    <row r="294" spans="1:1">
      <c r="A294" s="1181">
        <f>IF('Форма 4.10.1'!$J$31="",1,0)</f>
        <v>0</v>
      </c>
    </row>
    <row r="295" spans="1:1">
      <c r="A295" s="1181">
        <f>IF('Форма 4.10.1'!$H$52="",1,0)</f>
        <v>0</v>
      </c>
    </row>
    <row r="296" spans="1:1">
      <c r="A296" s="1181">
        <f>IF('Форма 4.10.1'!$I$52="",1,0)</f>
        <v>0</v>
      </c>
    </row>
    <row r="297" spans="1:1">
      <c r="A297" s="1181">
        <f>IF('Форма 4.10.1'!$J$52="",1,0)</f>
        <v>0</v>
      </c>
    </row>
    <row r="298" spans="1:1">
      <c r="A298" s="1181">
        <f>IF('Форма 4.10.1'!$H$71="",1,0)</f>
        <v>0</v>
      </c>
    </row>
    <row r="299" spans="1:1">
      <c r="A299" s="1181">
        <f>IF('Форма 4.10.1'!$I$71="",1,0)</f>
        <v>0</v>
      </c>
    </row>
    <row r="300" spans="1:1">
      <c r="A300" s="1181">
        <f>IF('Форма 4.10.1'!$J$71="",1,0)</f>
        <v>0</v>
      </c>
    </row>
    <row r="301" spans="1:1">
      <c r="A301" s="1181">
        <f>IF('Форма 4.10.1'!$H$90="",1,0)</f>
        <v>0</v>
      </c>
    </row>
    <row r="302" spans="1:1">
      <c r="A302" s="1181">
        <f>IF('Форма 4.10.1'!$I$90="",1,0)</f>
        <v>0</v>
      </c>
    </row>
    <row r="303" spans="1:1">
      <c r="A303" s="1181">
        <f>IF('Форма 4.10.1'!$J$90="",1,0)</f>
        <v>0</v>
      </c>
    </row>
    <row r="304" spans="1:1">
      <c r="A304" s="1181">
        <f>IF('Форма 4.10.1'!$H$109="",1,0)</f>
        <v>0</v>
      </c>
    </row>
    <row r="305" spans="1:1">
      <c r="A305" s="1181">
        <f>IF('Форма 4.10.1'!$I$109="",1,0)</f>
        <v>0</v>
      </c>
    </row>
    <row r="306" spans="1:1">
      <c r="A306" s="1181">
        <f>IF('Форма 4.10.1'!$J$109="",1,0)</f>
        <v>0</v>
      </c>
    </row>
    <row r="307" spans="1:1">
      <c r="A307" s="1181">
        <f>IF('Форма 4.10.1'!$H$33="",1,0)</f>
        <v>0</v>
      </c>
    </row>
    <row r="308" spans="1:1">
      <c r="A308" s="1181">
        <f>IF('Форма 4.10.1'!$I$33="",1,0)</f>
        <v>0</v>
      </c>
    </row>
    <row r="309" spans="1:1">
      <c r="A309" s="1181">
        <f>IF('Форма 4.10.1'!$J$33="",1,0)</f>
        <v>0</v>
      </c>
    </row>
    <row r="310" spans="1:1">
      <c r="A310" s="1181">
        <f>IF('Форма 4.10.1'!$H$54="",1,0)</f>
        <v>0</v>
      </c>
    </row>
    <row r="311" spans="1:1">
      <c r="A311" s="1181">
        <f>IF('Форма 4.10.1'!$I$54="",1,0)</f>
        <v>0</v>
      </c>
    </row>
    <row r="312" spans="1:1">
      <c r="A312" s="1181">
        <f>IF('Форма 4.10.1'!$J$54="",1,0)</f>
        <v>0</v>
      </c>
    </row>
    <row r="313" spans="1:1">
      <c r="A313" s="1181">
        <f>IF('Форма 4.10.1'!$H$73="",1,0)</f>
        <v>0</v>
      </c>
    </row>
    <row r="314" spans="1:1">
      <c r="A314" s="1181">
        <f>IF('Форма 4.10.1'!$I$73="",1,0)</f>
        <v>0</v>
      </c>
    </row>
    <row r="315" spans="1:1">
      <c r="A315" s="1181">
        <f>IF('Форма 4.10.1'!$J$73="",1,0)</f>
        <v>0</v>
      </c>
    </row>
    <row r="316" spans="1:1">
      <c r="A316" s="1181">
        <f>IF('Форма 4.10.1'!$H$92="",1,0)</f>
        <v>0</v>
      </c>
    </row>
    <row r="317" spans="1:1">
      <c r="A317" s="1181">
        <f>IF('Форма 4.10.1'!$I$92="",1,0)</f>
        <v>0</v>
      </c>
    </row>
    <row r="318" spans="1:1">
      <c r="A318" s="1181">
        <f>IF('Форма 4.10.1'!$J$92="",1,0)</f>
        <v>0</v>
      </c>
    </row>
    <row r="319" spans="1:1">
      <c r="A319" s="1181">
        <f>IF('Форма 4.10.1'!$H$111="",1,0)</f>
        <v>0</v>
      </c>
    </row>
    <row r="320" spans="1:1">
      <c r="A320" s="1181">
        <f>IF('Форма 4.10.1'!$I$111="",1,0)</f>
        <v>0</v>
      </c>
    </row>
    <row r="321" spans="1:1">
      <c r="A321" s="1181">
        <f>IF('Форма 4.10.1'!$J$111="",1,0)</f>
        <v>0</v>
      </c>
    </row>
    <row r="322" spans="1:1">
      <c r="A322" s="1193">
        <f>IF('Форма 4.10.1'!$K$36="",1,0)</f>
        <v>0</v>
      </c>
    </row>
    <row r="323" spans="1:1">
      <c r="A323" s="1193">
        <f>IF('Форма 4.10.1'!$K$15="",1,0)</f>
        <v>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RowHeight="11.25"/>
  <cols>
    <col min="1" max="16384" width="9.140625" style="1197"/>
  </cols>
  <sheetData>
    <row r="1" spans="1:3">
      <c r="A1" s="1197" t="s">
        <v>488</v>
      </c>
      <c r="B1" s="1197" t="s">
        <v>489</v>
      </c>
      <c r="C1" s="1197" t="s">
        <v>65</v>
      </c>
    </row>
    <row r="2" spans="1:3">
      <c r="A2" s="1197">
        <v>4189678</v>
      </c>
      <c r="B2" s="1197" t="s">
        <v>842</v>
      </c>
      <c r="C2" s="1197" t="s">
        <v>843</v>
      </c>
    </row>
    <row r="3" spans="1:3">
      <c r="A3" s="1197">
        <v>4190415</v>
      </c>
      <c r="B3" s="1197" t="s">
        <v>844</v>
      </c>
      <c r="C3" s="1197" t="s">
        <v>843</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cols>
    <col min="1" max="1" width="9.140625" style="251"/>
    <col min="2" max="2" width="66" style="251" customWidth="1"/>
    <col min="3" max="16384" width="9.140625" style="251"/>
  </cols>
  <sheetData>
    <row r="3" spans="2:2">
      <c r="B3" s="329" t="s">
        <v>1102</v>
      </c>
    </row>
    <row r="4" spans="2:2">
      <c r="B4" s="329" t="s">
        <v>1103</v>
      </c>
    </row>
    <row r="5" spans="2:2" ht="22.5">
      <c r="B5" s="329" t="s">
        <v>1104</v>
      </c>
    </row>
    <row r="6" spans="2:2">
      <c r="B6" s="329" t="s">
        <v>492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RowHeight="11.25"/>
  <cols>
    <col min="1" max="1" width="9.140625" style="279"/>
    <col min="2" max="16384" width="9.140625" style="184"/>
  </cols>
  <sheetData/>
  <sheetProtection formatColumns="0" formatRows="0"/>
  <pageMargins left="0.75" right="0.75" top="1" bottom="1"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RowHeight="15"/>
  <cols>
    <col min="1" max="1" width="38.42578125" style="220" customWidth="1"/>
    <col min="2" max="16384" width="9.140625" style="220"/>
  </cols>
  <sheetData>
    <row r="1" spans="1:5">
      <c r="A1" s="221" t="s">
        <v>389</v>
      </c>
      <c r="B1" s="221" t="s">
        <v>390</v>
      </c>
      <c r="C1" s="221"/>
      <c r="D1" s="221"/>
      <c r="E1" s="221"/>
    </row>
    <row r="2" spans="1:5">
      <c r="A2" s="221"/>
      <c r="B2" s="221"/>
      <c r="C2" s="221"/>
      <c r="D2" s="221"/>
      <c r="E2" s="221"/>
    </row>
    <row r="3" spans="1:5">
      <c r="A3" s="221"/>
      <c r="B3" s="221"/>
      <c r="C3" s="221"/>
      <c r="D3" s="221"/>
      <c r="E3" s="221"/>
    </row>
    <row r="4" spans="1:5">
      <c r="A4" s="221"/>
      <c r="B4" s="221"/>
      <c r="C4" s="221"/>
      <c r="D4" s="221"/>
      <c r="E4" s="221"/>
    </row>
    <row r="5" spans="1:5">
      <c r="A5" s="221"/>
      <c r="B5" s="221"/>
      <c r="C5" s="221"/>
      <c r="D5" s="221"/>
      <c r="E5" s="221"/>
    </row>
    <row r="6" spans="1:5">
      <c r="A6" s="221"/>
      <c r="B6" s="221"/>
      <c r="C6" s="221"/>
      <c r="D6" s="221"/>
      <c r="E6" s="221"/>
    </row>
    <row r="7" spans="1:5">
      <c r="A7" s="221"/>
      <c r="B7" s="221"/>
      <c r="C7" s="221"/>
      <c r="D7" s="221"/>
      <c r="E7" s="221"/>
    </row>
    <row r="8" spans="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1"/>
  <sheetViews>
    <sheetView showGridLines="0" zoomScaleNormal="100" workbookViewId="0"/>
  </sheetViews>
  <sheetFormatPr defaultRowHeight="11.25"/>
  <cols>
    <col min="1" max="1" width="9.140625" style="1197"/>
    <col min="2" max="2" width="65.28515625" style="1197" customWidth="1"/>
    <col min="3" max="3" width="41" style="1197" customWidth="1"/>
    <col min="4" max="16384" width="9.140625" style="1197"/>
  </cols>
  <sheetData>
    <row r="1" spans="1:2">
      <c r="A1" s="1197" t="s">
        <v>327</v>
      </c>
      <c r="B1" s="1197" t="s">
        <v>328</v>
      </c>
    </row>
    <row r="2" spans="1:2">
      <c r="A2" s="1197">
        <v>4213775</v>
      </c>
      <c r="B2" s="1197" t="s">
        <v>578</v>
      </c>
    </row>
    <row r="3" spans="1:2">
      <c r="A3" s="1197">
        <v>4213784</v>
      </c>
      <c r="B3" s="1197" t="s">
        <v>671</v>
      </c>
    </row>
    <row r="4" spans="1:2">
      <c r="A4" s="1197">
        <v>4213781</v>
      </c>
      <c r="B4" s="1197" t="s">
        <v>670</v>
      </c>
    </row>
    <row r="5" spans="1:2">
      <c r="A5" s="1197">
        <v>4213776</v>
      </c>
      <c r="B5" s="1197" t="s">
        <v>579</v>
      </c>
    </row>
    <row r="6" spans="1:2">
      <c r="A6" s="1197">
        <v>4213777</v>
      </c>
      <c r="B6" s="1197" t="s">
        <v>580</v>
      </c>
    </row>
    <row r="7" spans="1:2">
      <c r="A7" s="1197">
        <v>4213778</v>
      </c>
      <c r="B7" s="1197" t="s">
        <v>581</v>
      </c>
    </row>
    <row r="8" spans="1:2">
      <c r="A8" s="1197">
        <v>4213780</v>
      </c>
      <c r="B8" s="1197" t="s">
        <v>582</v>
      </c>
    </row>
    <row r="9" spans="1:2">
      <c r="A9" s="1197">
        <v>4213779</v>
      </c>
      <c r="B9" s="1197" t="s">
        <v>585</v>
      </c>
    </row>
    <row r="10" spans="1:2">
      <c r="A10" s="1197">
        <v>4213783</v>
      </c>
      <c r="B10" s="1197" t="s">
        <v>584</v>
      </c>
    </row>
    <row r="11" spans="1:2">
      <c r="A11" s="1197">
        <v>4213782</v>
      </c>
      <c r="B11" s="1197" t="s">
        <v>583</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1197"/>
    <col min="2" max="2" width="65.28515625" style="1197" customWidth="1"/>
    <col min="3" max="3" width="41" style="1197" customWidth="1"/>
    <col min="4" max="16384" width="9.140625" style="1197"/>
  </cols>
  <sheetData>
    <row r="1" spans="1:2">
      <c r="A1" s="1197" t="s">
        <v>327</v>
      </c>
      <c r="B1" s="1197" t="s">
        <v>329</v>
      </c>
    </row>
    <row r="2" spans="1:2">
      <c r="A2" s="1197">
        <v>4190064</v>
      </c>
      <c r="B2" s="1197" t="s">
        <v>832</v>
      </c>
    </row>
    <row r="3" spans="1:2">
      <c r="A3" s="1197">
        <v>4190065</v>
      </c>
      <c r="B3" s="1197" t="s">
        <v>833</v>
      </c>
    </row>
    <row r="4" spans="1:2">
      <c r="A4" s="1197">
        <v>4190066</v>
      </c>
      <c r="B4" s="1197" t="s">
        <v>834</v>
      </c>
    </row>
    <row r="5" spans="1:2">
      <c r="A5" s="1197">
        <v>4190067</v>
      </c>
      <c r="B5" s="1197" t="s">
        <v>835</v>
      </c>
    </row>
    <row r="6" spans="1:2">
      <c r="A6" s="1197">
        <v>4190068</v>
      </c>
      <c r="B6" s="1197" t="s">
        <v>836</v>
      </c>
    </row>
    <row r="7" spans="1:2">
      <c r="A7" s="1197">
        <v>4190069</v>
      </c>
      <c r="B7" s="1197" t="s">
        <v>837</v>
      </c>
    </row>
    <row r="8" spans="1:2">
      <c r="A8" s="1197">
        <v>4190070</v>
      </c>
      <c r="B8" s="1197" t="s">
        <v>838</v>
      </c>
    </row>
    <row r="9" spans="1:2">
      <c r="A9" s="1197">
        <v>4190071</v>
      </c>
      <c r="B9" s="1197" t="s">
        <v>839</v>
      </c>
    </row>
    <row r="10" spans="1:2">
      <c r="A10" s="1197">
        <v>4190072</v>
      </c>
      <c r="B10" s="1197" t="s">
        <v>840</v>
      </c>
    </row>
    <row r="11" spans="1:2">
      <c r="A11" s="1197">
        <v>4190073</v>
      </c>
      <c r="B11" s="1197" t="s">
        <v>841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177"/>
  </cols>
  <sheetData>
    <row r="1" spans="1:1">
      <c r="A1" s="51"/>
    </row>
  </sheetData>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55"/>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55</v>
      </c>
      <c r="B1" s="4" t="s">
        <v>56</v>
      </c>
    </row>
    <row r="2" spans="1:2">
      <c r="A2" t="s">
        <v>410</v>
      </c>
      <c r="B2" t="s">
        <v>74</v>
      </c>
    </row>
    <row r="3" spans="1:2">
      <c r="A3" t="s">
        <v>411</v>
      </c>
      <c r="B3" t="s">
        <v>383</v>
      </c>
    </row>
    <row r="4" spans="1:2">
      <c r="A4" t="s">
        <v>412</v>
      </c>
      <c r="B4" t="s">
        <v>57</v>
      </c>
    </row>
    <row r="5" spans="1:2">
      <c r="A5" t="s">
        <v>414</v>
      </c>
      <c r="B5" t="s">
        <v>748</v>
      </c>
    </row>
    <row r="6" spans="1:2">
      <c r="A6" t="s">
        <v>413</v>
      </c>
      <c r="B6" t="s">
        <v>749</v>
      </c>
    </row>
    <row r="7" spans="1:2">
      <c r="A7" t="s">
        <v>650</v>
      </c>
      <c r="B7" t="s">
        <v>551</v>
      </c>
    </row>
    <row r="8" spans="1:2">
      <c r="A8" t="s">
        <v>651</v>
      </c>
      <c r="B8" t="s">
        <v>466</v>
      </c>
    </row>
    <row r="9" spans="1:2">
      <c r="A9" t="s">
        <v>484</v>
      </c>
      <c r="B9" t="s">
        <v>422</v>
      </c>
    </row>
    <row r="10" spans="1:2">
      <c r="A10" t="s">
        <v>415</v>
      </c>
      <c r="B10" t="s">
        <v>423</v>
      </c>
    </row>
    <row r="11" spans="1:2">
      <c r="A11" t="s">
        <v>664</v>
      </c>
      <c r="B11" t="s">
        <v>424</v>
      </c>
    </row>
    <row r="12" spans="1:2">
      <c r="A12" t="s">
        <v>665</v>
      </c>
      <c r="B12" t="s">
        <v>467</v>
      </c>
    </row>
    <row r="13" spans="1:2">
      <c r="A13" t="s">
        <v>652</v>
      </c>
      <c r="B13" t="s">
        <v>425</v>
      </c>
    </row>
    <row r="14" spans="1:2">
      <c r="A14" t="s">
        <v>653</v>
      </c>
      <c r="B14" t="s">
        <v>426</v>
      </c>
    </row>
    <row r="15" spans="1:2">
      <c r="A15" t="s">
        <v>654</v>
      </c>
      <c r="B15" t="s">
        <v>427</v>
      </c>
    </row>
    <row r="16" spans="1:2">
      <c r="A16" t="s">
        <v>655</v>
      </c>
      <c r="B16" t="s">
        <v>332</v>
      </c>
    </row>
    <row r="17" spans="1:2">
      <c r="A17" t="s">
        <v>656</v>
      </c>
      <c r="B17" t="s">
        <v>59</v>
      </c>
    </row>
    <row r="18" spans="1:2">
      <c r="A18" t="s">
        <v>657</v>
      </c>
      <c r="B18" t="s">
        <v>384</v>
      </c>
    </row>
    <row r="19" spans="1:2">
      <c r="A19" t="s">
        <v>658</v>
      </c>
      <c r="B19" t="s">
        <v>436</v>
      </c>
    </row>
    <row r="20" spans="1:2">
      <c r="A20" t="s">
        <v>659</v>
      </c>
      <c r="B20" t="s">
        <v>248</v>
      </c>
    </row>
    <row r="21" spans="1:2">
      <c r="A21" t="s">
        <v>660</v>
      </c>
      <c r="B21" t="s">
        <v>72</v>
      </c>
    </row>
    <row r="22" spans="1:2">
      <c r="A22" t="s">
        <v>661</v>
      </c>
      <c r="B22" t="s">
        <v>61</v>
      </c>
    </row>
    <row r="23" spans="1:2">
      <c r="A23" t="s">
        <v>662</v>
      </c>
      <c r="B23" t="s">
        <v>73</v>
      </c>
    </row>
    <row r="24" spans="1:2">
      <c r="A24" t="s">
        <v>663</v>
      </c>
      <c r="B24" t="s">
        <v>428</v>
      </c>
    </row>
    <row r="25" spans="1:2">
      <c r="A25" t="s">
        <v>571</v>
      </c>
      <c r="B25" t="s">
        <v>71</v>
      </c>
    </row>
    <row r="26" spans="1:2">
      <c r="A26" t="s">
        <v>572</v>
      </c>
      <c r="B26" t="s">
        <v>60</v>
      </c>
    </row>
    <row r="27" spans="1:2">
      <c r="A27" t="s">
        <v>486</v>
      </c>
      <c r="B27" t="s">
        <v>62</v>
      </c>
    </row>
    <row r="28" spans="1:2">
      <c r="A28" t="s">
        <v>417</v>
      </c>
      <c r="B28" t="s">
        <v>382</v>
      </c>
    </row>
    <row r="29" spans="1:2">
      <c r="A29" t="s">
        <v>485</v>
      </c>
      <c r="B29" t="s">
        <v>13</v>
      </c>
    </row>
    <row r="30" spans="1:2">
      <c r="A30" t="s">
        <v>416</v>
      </c>
      <c r="B30" t="s">
        <v>80</v>
      </c>
    </row>
    <row r="31" spans="1:2">
      <c r="A31" t="s">
        <v>560</v>
      </c>
      <c r="B31" t="s">
        <v>14</v>
      </c>
    </row>
    <row r="32" spans="1:2">
      <c r="A32" t="s">
        <v>746</v>
      </c>
      <c r="B32" t="s">
        <v>552</v>
      </c>
    </row>
    <row r="33" spans="1:2">
      <c r="A33" t="s">
        <v>747</v>
      </c>
      <c r="B33" t="s">
        <v>429</v>
      </c>
    </row>
    <row r="34" spans="1:2">
      <c r="A34" t="s">
        <v>418</v>
      </c>
      <c r="B34" t="s">
        <v>178</v>
      </c>
    </row>
    <row r="35" spans="1:2">
      <c r="A35" t="s">
        <v>419</v>
      </c>
      <c r="B35" t="s">
        <v>487</v>
      </c>
    </row>
    <row r="36" spans="1:2">
      <c r="A36" t="s">
        <v>420</v>
      </c>
      <c r="B36" t="s">
        <v>468</v>
      </c>
    </row>
    <row r="37" spans="1:2">
      <c r="A37" t="s">
        <v>421</v>
      </c>
      <c r="B37" t="s">
        <v>333</v>
      </c>
    </row>
    <row r="38" spans="1:2">
      <c r="A38"/>
      <c r="B38" t="s">
        <v>277</v>
      </c>
    </row>
    <row r="39" spans="1:2">
      <c r="A39"/>
      <c r="B39" t="s">
        <v>331</v>
      </c>
    </row>
    <row r="40" spans="1:2">
      <c r="A40"/>
      <c r="B40" t="s">
        <v>197</v>
      </c>
    </row>
    <row r="41" spans="1:2">
      <c r="A41"/>
      <c r="B41" t="s">
        <v>179</v>
      </c>
    </row>
    <row r="42" spans="1:2">
      <c r="A42"/>
      <c r="B42" t="s">
        <v>176</v>
      </c>
    </row>
    <row r="43" spans="1:2">
      <c r="A43"/>
      <c r="B43" t="s">
        <v>219</v>
      </c>
    </row>
    <row r="44" spans="1:2">
      <c r="A44"/>
      <c r="B44" t="s">
        <v>177</v>
      </c>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sheetData>
  <sheetProtection formatColumns="0" formatRows="0"/>
  <phoneticPr fontId="9" type="noConversion"/>
  <pageMargins left="0.75" right="0.75" top="1" bottom="1" header="0.5" footer="0.5"/>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9"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6"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0"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68"/>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831</v>
      </c>
      <c r="B1" s="5" t="s">
        <v>847</v>
      </c>
      <c r="C1" s="5" t="s">
        <v>848</v>
      </c>
      <c r="D1" s="5" t="s">
        <v>849</v>
      </c>
      <c r="E1" s="5" t="s">
        <v>850</v>
      </c>
      <c r="F1" s="5" t="s">
        <v>851</v>
      </c>
      <c r="G1" s="5" t="s">
        <v>852</v>
      </c>
      <c r="H1" s="5" t="s">
        <v>853</v>
      </c>
      <c r="I1" s="5" t="s">
        <v>854</v>
      </c>
    </row>
    <row r="2" spans="1:10">
      <c r="A2" s="5">
        <v>1</v>
      </c>
      <c r="B2" s="5" t="s">
        <v>855</v>
      </c>
      <c r="C2" s="5" t="s">
        <v>93</v>
      </c>
      <c r="D2" s="5" t="s">
        <v>856</v>
      </c>
      <c r="E2" s="5" t="s">
        <v>857</v>
      </c>
      <c r="F2" s="5" t="s">
        <v>858</v>
      </c>
      <c r="G2" s="5" t="s">
        <v>859</v>
      </c>
      <c r="H2" s="5" t="s">
        <v>860</v>
      </c>
      <c r="J2" s="5" t="s">
        <v>1099</v>
      </c>
    </row>
    <row r="3" spans="1:10">
      <c r="A3" s="5">
        <v>2</v>
      </c>
      <c r="B3" s="5" t="s">
        <v>855</v>
      </c>
      <c r="C3" s="5" t="s">
        <v>93</v>
      </c>
      <c r="D3" s="5" t="s">
        <v>861</v>
      </c>
      <c r="E3" s="5" t="s">
        <v>857</v>
      </c>
      <c r="F3" s="5" t="s">
        <v>858</v>
      </c>
      <c r="G3" s="5" t="s">
        <v>862</v>
      </c>
      <c r="H3" s="5" t="s">
        <v>863</v>
      </c>
      <c r="J3" s="5" t="s">
        <v>1099</v>
      </c>
    </row>
    <row r="4" spans="1:10">
      <c r="A4" s="5">
        <v>3</v>
      </c>
      <c r="B4" s="5" t="s">
        <v>855</v>
      </c>
      <c r="C4" s="5" t="s">
        <v>93</v>
      </c>
      <c r="D4" s="5" t="s">
        <v>864</v>
      </c>
      <c r="E4" s="5" t="s">
        <v>865</v>
      </c>
      <c r="F4" s="5" t="s">
        <v>866</v>
      </c>
      <c r="G4" s="5" t="s">
        <v>867</v>
      </c>
      <c r="J4" s="5" t="s">
        <v>1099</v>
      </c>
    </row>
    <row r="5" spans="1:10">
      <c r="A5" s="5">
        <v>4</v>
      </c>
      <c r="B5" s="5" t="s">
        <v>855</v>
      </c>
      <c r="C5" s="5" t="s">
        <v>93</v>
      </c>
      <c r="D5" s="5" t="s">
        <v>868</v>
      </c>
      <c r="E5" s="5" t="s">
        <v>869</v>
      </c>
      <c r="F5" s="5" t="s">
        <v>870</v>
      </c>
      <c r="G5" s="5" t="s">
        <v>871</v>
      </c>
      <c r="H5" s="5" t="s">
        <v>872</v>
      </c>
      <c r="J5" s="5" t="s">
        <v>1099</v>
      </c>
    </row>
    <row r="6" spans="1:10">
      <c r="A6" s="5">
        <v>5</v>
      </c>
      <c r="B6" s="5" t="s">
        <v>855</v>
      </c>
      <c r="C6" s="5" t="s">
        <v>93</v>
      </c>
      <c r="D6" s="5" t="s">
        <v>873</v>
      </c>
      <c r="E6" s="5" t="s">
        <v>874</v>
      </c>
      <c r="F6" s="5" t="s">
        <v>875</v>
      </c>
      <c r="G6" s="5" t="s">
        <v>876</v>
      </c>
      <c r="J6" s="5" t="s">
        <v>1099</v>
      </c>
    </row>
    <row r="7" spans="1:10">
      <c r="A7" s="5">
        <v>6</v>
      </c>
      <c r="B7" s="5" t="s">
        <v>855</v>
      </c>
      <c r="C7" s="5" t="s">
        <v>93</v>
      </c>
      <c r="D7" s="5" t="s">
        <v>877</v>
      </c>
      <c r="E7" s="5" t="s">
        <v>878</v>
      </c>
      <c r="F7" s="5" t="s">
        <v>879</v>
      </c>
      <c r="G7" s="5" t="s">
        <v>876</v>
      </c>
      <c r="H7" s="5" t="s">
        <v>880</v>
      </c>
      <c r="J7" s="5" t="s">
        <v>1099</v>
      </c>
    </row>
    <row r="8" spans="1:10">
      <c r="A8" s="5">
        <v>7</v>
      </c>
      <c r="B8" s="5" t="s">
        <v>855</v>
      </c>
      <c r="C8" s="5" t="s">
        <v>93</v>
      </c>
      <c r="D8" s="5" t="s">
        <v>881</v>
      </c>
      <c r="E8" s="5" t="s">
        <v>882</v>
      </c>
      <c r="F8" s="5" t="s">
        <v>883</v>
      </c>
      <c r="G8" s="5" t="s">
        <v>884</v>
      </c>
      <c r="J8" s="5" t="s">
        <v>1099</v>
      </c>
    </row>
    <row r="9" spans="1:10">
      <c r="A9" s="5">
        <v>8</v>
      </c>
      <c r="B9" s="5" t="s">
        <v>855</v>
      </c>
      <c r="C9" s="5" t="s">
        <v>93</v>
      </c>
      <c r="D9" s="5" t="s">
        <v>885</v>
      </c>
      <c r="E9" s="5" t="s">
        <v>886</v>
      </c>
      <c r="F9" s="5" t="s">
        <v>887</v>
      </c>
      <c r="G9" s="5" t="s">
        <v>871</v>
      </c>
      <c r="J9" s="5" t="s">
        <v>1099</v>
      </c>
    </row>
    <row r="10" spans="1:10">
      <c r="A10" s="5">
        <v>9</v>
      </c>
      <c r="B10" s="5" t="s">
        <v>855</v>
      </c>
      <c r="C10" s="5" t="s">
        <v>93</v>
      </c>
      <c r="D10" s="5" t="s">
        <v>888</v>
      </c>
      <c r="E10" s="5" t="s">
        <v>889</v>
      </c>
      <c r="F10" s="5" t="s">
        <v>890</v>
      </c>
      <c r="G10" s="5" t="s">
        <v>871</v>
      </c>
      <c r="H10" s="5" t="s">
        <v>891</v>
      </c>
      <c r="J10" s="5" t="s">
        <v>1099</v>
      </c>
    </row>
    <row r="11" spans="1:10">
      <c r="A11" s="5">
        <v>10</v>
      </c>
      <c r="B11" s="5" t="s">
        <v>855</v>
      </c>
      <c r="C11" s="5" t="s">
        <v>93</v>
      </c>
      <c r="D11" s="5" t="s">
        <v>892</v>
      </c>
      <c r="E11" s="5" t="s">
        <v>893</v>
      </c>
      <c r="F11" s="5" t="s">
        <v>894</v>
      </c>
      <c r="G11" s="5" t="s">
        <v>871</v>
      </c>
      <c r="J11" s="5" t="s">
        <v>1099</v>
      </c>
    </row>
    <row r="12" spans="1:10">
      <c r="A12" s="5">
        <v>11</v>
      </c>
      <c r="B12" s="5" t="s">
        <v>855</v>
      </c>
      <c r="C12" s="5" t="s">
        <v>93</v>
      </c>
      <c r="D12" s="5" t="s">
        <v>895</v>
      </c>
      <c r="E12" s="5" t="s">
        <v>896</v>
      </c>
      <c r="F12" s="5" t="s">
        <v>897</v>
      </c>
      <c r="G12" s="5" t="s">
        <v>898</v>
      </c>
      <c r="J12" s="5" t="s">
        <v>1099</v>
      </c>
    </row>
    <row r="13" spans="1:10">
      <c r="A13" s="5">
        <v>12</v>
      </c>
      <c r="B13" s="5" t="s">
        <v>855</v>
      </c>
      <c r="C13" s="5" t="s">
        <v>93</v>
      </c>
      <c r="D13" s="5" t="s">
        <v>899</v>
      </c>
      <c r="E13" s="5" t="s">
        <v>900</v>
      </c>
      <c r="F13" s="5" t="s">
        <v>901</v>
      </c>
      <c r="G13" s="5" t="s">
        <v>902</v>
      </c>
      <c r="H13" s="5" t="s">
        <v>903</v>
      </c>
      <c r="J13" s="5" t="s">
        <v>1099</v>
      </c>
    </row>
    <row r="14" spans="1:10">
      <c r="A14" s="5">
        <v>13</v>
      </c>
      <c r="B14" s="5" t="s">
        <v>855</v>
      </c>
      <c r="C14" s="5" t="s">
        <v>93</v>
      </c>
      <c r="D14" s="5" t="s">
        <v>904</v>
      </c>
      <c r="E14" s="5" t="s">
        <v>905</v>
      </c>
      <c r="F14" s="5" t="s">
        <v>906</v>
      </c>
      <c r="G14" s="5" t="s">
        <v>907</v>
      </c>
      <c r="J14" s="5" t="s">
        <v>1099</v>
      </c>
    </row>
    <row r="15" spans="1:10">
      <c r="A15" s="5">
        <v>14</v>
      </c>
      <c r="B15" s="5" t="s">
        <v>855</v>
      </c>
      <c r="C15" s="5" t="s">
        <v>93</v>
      </c>
      <c r="D15" s="5" t="s">
        <v>908</v>
      </c>
      <c r="E15" s="5" t="s">
        <v>909</v>
      </c>
      <c r="F15" s="5" t="s">
        <v>910</v>
      </c>
      <c r="G15" s="5" t="s">
        <v>911</v>
      </c>
      <c r="H15" s="5" t="s">
        <v>912</v>
      </c>
      <c r="J15" s="5" t="s">
        <v>1099</v>
      </c>
    </row>
    <row r="16" spans="1:10">
      <c r="A16" s="5">
        <v>15</v>
      </c>
      <c r="B16" s="5" t="s">
        <v>855</v>
      </c>
      <c r="C16" s="5" t="s">
        <v>93</v>
      </c>
      <c r="D16" s="5" t="s">
        <v>913</v>
      </c>
      <c r="E16" s="5" t="s">
        <v>914</v>
      </c>
      <c r="F16" s="5" t="s">
        <v>915</v>
      </c>
      <c r="G16" s="5" t="s">
        <v>916</v>
      </c>
      <c r="J16" s="5" t="s">
        <v>1099</v>
      </c>
    </row>
    <row r="17" spans="1:10">
      <c r="A17" s="5">
        <v>16</v>
      </c>
      <c r="B17" s="5" t="s">
        <v>855</v>
      </c>
      <c r="C17" s="5" t="s">
        <v>93</v>
      </c>
      <c r="D17" s="5" t="s">
        <v>917</v>
      </c>
      <c r="E17" s="5" t="s">
        <v>918</v>
      </c>
      <c r="F17" s="5" t="s">
        <v>919</v>
      </c>
      <c r="G17" s="5" t="s">
        <v>871</v>
      </c>
      <c r="H17" s="5" t="s">
        <v>920</v>
      </c>
      <c r="J17" s="5" t="s">
        <v>1099</v>
      </c>
    </row>
    <row r="18" spans="1:10">
      <c r="A18" s="5">
        <v>17</v>
      </c>
      <c r="B18" s="5" t="s">
        <v>855</v>
      </c>
      <c r="C18" s="5" t="s">
        <v>93</v>
      </c>
      <c r="D18" s="5" t="s">
        <v>921</v>
      </c>
      <c r="E18" s="5" t="s">
        <v>922</v>
      </c>
      <c r="F18" s="5" t="s">
        <v>923</v>
      </c>
      <c r="G18" s="5" t="s">
        <v>924</v>
      </c>
      <c r="J18" s="5" t="s">
        <v>1099</v>
      </c>
    </row>
    <row r="19" spans="1:10">
      <c r="A19" s="5">
        <v>18</v>
      </c>
      <c r="B19" s="5" t="s">
        <v>855</v>
      </c>
      <c r="C19" s="5" t="s">
        <v>93</v>
      </c>
      <c r="D19" s="5" t="s">
        <v>925</v>
      </c>
      <c r="E19" s="5" t="s">
        <v>926</v>
      </c>
      <c r="F19" s="5" t="s">
        <v>927</v>
      </c>
      <c r="G19" s="5" t="s">
        <v>871</v>
      </c>
      <c r="J19" s="5" t="s">
        <v>1099</v>
      </c>
    </row>
    <row r="20" spans="1:10">
      <c r="A20" s="5">
        <v>19</v>
      </c>
      <c r="B20" s="5" t="s">
        <v>855</v>
      </c>
      <c r="C20" s="5" t="s">
        <v>93</v>
      </c>
      <c r="D20" s="5" t="s">
        <v>928</v>
      </c>
      <c r="E20" s="5" t="s">
        <v>929</v>
      </c>
      <c r="F20" s="5" t="s">
        <v>930</v>
      </c>
      <c r="G20" s="5" t="s">
        <v>871</v>
      </c>
      <c r="H20" s="5" t="s">
        <v>931</v>
      </c>
      <c r="J20" s="5" t="s">
        <v>1099</v>
      </c>
    </row>
    <row r="21" spans="1:10">
      <c r="A21" s="5">
        <v>20</v>
      </c>
      <c r="B21" s="5" t="s">
        <v>855</v>
      </c>
      <c r="C21" s="5" t="s">
        <v>93</v>
      </c>
      <c r="D21" s="5" t="s">
        <v>1091</v>
      </c>
      <c r="E21" s="5" t="s">
        <v>1163</v>
      </c>
      <c r="F21" s="5" t="s">
        <v>1092</v>
      </c>
      <c r="G21" s="5" t="s">
        <v>1164</v>
      </c>
      <c r="J21" s="5" t="s">
        <v>1099</v>
      </c>
    </row>
    <row r="22" spans="1:10">
      <c r="A22" s="5">
        <v>21</v>
      </c>
      <c r="B22" s="5" t="s">
        <v>855</v>
      </c>
      <c r="C22" s="5" t="s">
        <v>93</v>
      </c>
      <c r="E22" s="5" t="s">
        <v>1165</v>
      </c>
      <c r="F22" s="5" t="s">
        <v>1166</v>
      </c>
      <c r="G22" s="5" t="s">
        <v>871</v>
      </c>
      <c r="J22" s="5" t="s">
        <v>1099</v>
      </c>
    </row>
    <row r="23" spans="1:10">
      <c r="A23" s="5">
        <v>22</v>
      </c>
      <c r="B23" s="5" t="s">
        <v>855</v>
      </c>
      <c r="C23" s="5" t="s">
        <v>93</v>
      </c>
      <c r="D23" s="5" t="s">
        <v>932</v>
      </c>
      <c r="E23" s="5" t="s">
        <v>933</v>
      </c>
      <c r="F23" s="5" t="s">
        <v>934</v>
      </c>
      <c r="G23" s="5" t="s">
        <v>935</v>
      </c>
      <c r="J23" s="5" t="s">
        <v>1099</v>
      </c>
    </row>
    <row r="24" spans="1:10">
      <c r="A24" s="5">
        <v>23</v>
      </c>
      <c r="B24" s="5" t="s">
        <v>855</v>
      </c>
      <c r="C24" s="5" t="s">
        <v>93</v>
      </c>
      <c r="D24" s="5" t="s">
        <v>936</v>
      </c>
      <c r="E24" s="5" t="s">
        <v>937</v>
      </c>
      <c r="F24" s="5" t="s">
        <v>938</v>
      </c>
      <c r="G24" s="5" t="s">
        <v>867</v>
      </c>
      <c r="I24" s="5" t="s">
        <v>1167</v>
      </c>
      <c r="J24" s="5" t="s">
        <v>1099</v>
      </c>
    </row>
    <row r="25" spans="1:10">
      <c r="A25" s="5">
        <v>24</v>
      </c>
      <c r="B25" s="5" t="s">
        <v>855</v>
      </c>
      <c r="C25" s="5" t="s">
        <v>93</v>
      </c>
      <c r="D25" s="5" t="s">
        <v>939</v>
      </c>
      <c r="E25" s="5" t="s">
        <v>940</v>
      </c>
      <c r="F25" s="5" t="s">
        <v>941</v>
      </c>
      <c r="G25" s="5" t="s">
        <v>935</v>
      </c>
      <c r="H25" s="5" t="s">
        <v>942</v>
      </c>
      <c r="J25" s="5" t="s">
        <v>1099</v>
      </c>
    </row>
    <row r="26" spans="1:10">
      <c r="A26" s="5">
        <v>25</v>
      </c>
      <c r="B26" s="5" t="s">
        <v>855</v>
      </c>
      <c r="C26" s="5" t="s">
        <v>93</v>
      </c>
      <c r="D26" s="5" t="s">
        <v>943</v>
      </c>
      <c r="E26" s="5" t="s">
        <v>944</v>
      </c>
      <c r="F26" s="5" t="s">
        <v>945</v>
      </c>
      <c r="G26" s="5" t="s">
        <v>935</v>
      </c>
      <c r="H26" s="5" t="s">
        <v>946</v>
      </c>
      <c r="J26" s="5" t="s">
        <v>1099</v>
      </c>
    </row>
    <row r="27" spans="1:10">
      <c r="A27" s="5">
        <v>26</v>
      </c>
      <c r="B27" s="5" t="s">
        <v>855</v>
      </c>
      <c r="C27" s="5" t="s">
        <v>93</v>
      </c>
      <c r="D27" s="5" t="s">
        <v>947</v>
      </c>
      <c r="E27" s="5" t="s">
        <v>948</v>
      </c>
      <c r="F27" s="5" t="s">
        <v>949</v>
      </c>
      <c r="G27" s="5" t="s">
        <v>950</v>
      </c>
      <c r="H27" s="5" t="s">
        <v>951</v>
      </c>
      <c r="J27" s="5" t="s">
        <v>1099</v>
      </c>
    </row>
    <row r="28" spans="1:10">
      <c r="A28" s="5">
        <v>27</v>
      </c>
      <c r="B28" s="5" t="s">
        <v>855</v>
      </c>
      <c r="C28" s="5" t="s">
        <v>93</v>
      </c>
      <c r="D28" s="5" t="s">
        <v>952</v>
      </c>
      <c r="E28" s="5" t="s">
        <v>953</v>
      </c>
      <c r="F28" s="5" t="s">
        <v>954</v>
      </c>
      <c r="G28" s="5" t="s">
        <v>955</v>
      </c>
      <c r="J28" s="5" t="s">
        <v>1099</v>
      </c>
    </row>
    <row r="29" spans="1:10">
      <c r="A29" s="5">
        <v>28</v>
      </c>
      <c r="B29" s="5" t="s">
        <v>855</v>
      </c>
      <c r="C29" s="5" t="s">
        <v>93</v>
      </c>
      <c r="D29" s="5" t="s">
        <v>956</v>
      </c>
      <c r="E29" s="5" t="s">
        <v>957</v>
      </c>
      <c r="F29" s="5" t="s">
        <v>958</v>
      </c>
      <c r="G29" s="5" t="s">
        <v>902</v>
      </c>
      <c r="J29" s="5" t="s">
        <v>1099</v>
      </c>
    </row>
    <row r="30" spans="1:10">
      <c r="A30" s="5">
        <v>29</v>
      </c>
      <c r="B30" s="5" t="s">
        <v>855</v>
      </c>
      <c r="C30" s="5" t="s">
        <v>93</v>
      </c>
      <c r="D30" s="5" t="s">
        <v>959</v>
      </c>
      <c r="E30" s="5" t="s">
        <v>960</v>
      </c>
      <c r="F30" s="5" t="s">
        <v>961</v>
      </c>
      <c r="G30" s="5" t="s">
        <v>962</v>
      </c>
      <c r="J30" s="5" t="s">
        <v>1099</v>
      </c>
    </row>
    <row r="31" spans="1:10">
      <c r="A31" s="5">
        <v>30</v>
      </c>
      <c r="B31" s="5" t="s">
        <v>855</v>
      </c>
      <c r="C31" s="5" t="s">
        <v>93</v>
      </c>
      <c r="D31" s="5" t="s">
        <v>963</v>
      </c>
      <c r="E31" s="5" t="s">
        <v>964</v>
      </c>
      <c r="F31" s="5" t="s">
        <v>965</v>
      </c>
      <c r="G31" s="5" t="s">
        <v>966</v>
      </c>
      <c r="J31" s="5" t="s">
        <v>1099</v>
      </c>
    </row>
    <row r="32" spans="1:10">
      <c r="A32" s="5">
        <v>31</v>
      </c>
      <c r="B32" s="5" t="s">
        <v>855</v>
      </c>
      <c r="C32" s="5" t="s">
        <v>93</v>
      </c>
      <c r="D32" s="5" t="s">
        <v>967</v>
      </c>
      <c r="E32" s="5" t="s">
        <v>968</v>
      </c>
      <c r="F32" s="5" t="s">
        <v>969</v>
      </c>
      <c r="G32" s="5" t="s">
        <v>867</v>
      </c>
      <c r="J32" s="5" t="s">
        <v>1099</v>
      </c>
    </row>
    <row r="33" spans="1:10">
      <c r="A33" s="5">
        <v>32</v>
      </c>
      <c r="B33" s="5" t="s">
        <v>855</v>
      </c>
      <c r="C33" s="5" t="s">
        <v>93</v>
      </c>
      <c r="D33" s="5" t="s">
        <v>970</v>
      </c>
      <c r="E33" s="5" t="s">
        <v>971</v>
      </c>
      <c r="F33" s="5" t="s">
        <v>972</v>
      </c>
      <c r="G33" s="5" t="s">
        <v>911</v>
      </c>
      <c r="I33" s="5" t="s">
        <v>1168</v>
      </c>
      <c r="J33" s="5" t="s">
        <v>1099</v>
      </c>
    </row>
    <row r="34" spans="1:10">
      <c r="A34" s="5">
        <v>33</v>
      </c>
      <c r="B34" s="5" t="s">
        <v>855</v>
      </c>
      <c r="C34" s="5" t="s">
        <v>93</v>
      </c>
      <c r="D34" s="5" t="s">
        <v>973</v>
      </c>
      <c r="E34" s="5" t="s">
        <v>974</v>
      </c>
      <c r="F34" s="5" t="s">
        <v>975</v>
      </c>
      <c r="G34" s="5" t="s">
        <v>867</v>
      </c>
      <c r="I34" s="5" t="s">
        <v>1169</v>
      </c>
      <c r="J34" s="5" t="s">
        <v>1099</v>
      </c>
    </row>
    <row r="35" spans="1:10">
      <c r="A35" s="5">
        <v>34</v>
      </c>
      <c r="B35" s="5" t="s">
        <v>855</v>
      </c>
      <c r="C35" s="5" t="s">
        <v>93</v>
      </c>
      <c r="D35" s="5" t="s">
        <v>976</v>
      </c>
      <c r="E35" s="5" t="s">
        <v>977</v>
      </c>
      <c r="F35" s="5" t="s">
        <v>978</v>
      </c>
      <c r="G35" s="5" t="s">
        <v>871</v>
      </c>
      <c r="J35" s="5" t="s">
        <v>1099</v>
      </c>
    </row>
    <row r="36" spans="1:10">
      <c r="A36" s="5">
        <v>35</v>
      </c>
      <c r="B36" s="5" t="s">
        <v>855</v>
      </c>
      <c r="C36" s="5" t="s">
        <v>93</v>
      </c>
      <c r="D36" s="5" t="s">
        <v>979</v>
      </c>
      <c r="E36" s="5" t="s">
        <v>980</v>
      </c>
      <c r="F36" s="5" t="s">
        <v>981</v>
      </c>
      <c r="G36" s="5" t="s">
        <v>950</v>
      </c>
      <c r="J36" s="5" t="s">
        <v>1099</v>
      </c>
    </row>
    <row r="37" spans="1:10">
      <c r="A37" s="5">
        <v>36</v>
      </c>
      <c r="B37" s="5" t="s">
        <v>855</v>
      </c>
      <c r="C37" s="5" t="s">
        <v>93</v>
      </c>
      <c r="D37" s="5" t="s">
        <v>982</v>
      </c>
      <c r="E37" s="5" t="s">
        <v>983</v>
      </c>
      <c r="F37" s="5" t="s">
        <v>984</v>
      </c>
      <c r="G37" s="5" t="s">
        <v>950</v>
      </c>
      <c r="H37" s="5" t="s">
        <v>985</v>
      </c>
      <c r="J37" s="5" t="s">
        <v>1099</v>
      </c>
    </row>
    <row r="38" spans="1:10">
      <c r="A38" s="5">
        <v>37</v>
      </c>
      <c r="B38" s="5" t="s">
        <v>855</v>
      </c>
      <c r="C38" s="5" t="s">
        <v>93</v>
      </c>
      <c r="D38" s="5" t="s">
        <v>986</v>
      </c>
      <c r="E38" s="5" t="s">
        <v>987</v>
      </c>
      <c r="F38" s="5" t="s">
        <v>988</v>
      </c>
      <c r="G38" s="5" t="s">
        <v>989</v>
      </c>
      <c r="J38" s="5" t="s">
        <v>1099</v>
      </c>
    </row>
    <row r="39" spans="1:10">
      <c r="A39" s="5">
        <v>38</v>
      </c>
      <c r="B39" s="5" t="s">
        <v>855</v>
      </c>
      <c r="C39" s="5" t="s">
        <v>93</v>
      </c>
      <c r="D39" s="5" t="s">
        <v>990</v>
      </c>
      <c r="E39" s="5" t="s">
        <v>991</v>
      </c>
      <c r="F39" s="5" t="s">
        <v>992</v>
      </c>
      <c r="G39" s="5" t="s">
        <v>935</v>
      </c>
      <c r="J39" s="5" t="s">
        <v>1099</v>
      </c>
    </row>
    <row r="40" spans="1:10">
      <c r="A40" s="5">
        <v>39</v>
      </c>
      <c r="B40" s="5" t="s">
        <v>855</v>
      </c>
      <c r="C40" s="5" t="s">
        <v>93</v>
      </c>
      <c r="D40" s="5" t="s">
        <v>993</v>
      </c>
      <c r="E40" s="5" t="s">
        <v>994</v>
      </c>
      <c r="F40" s="5" t="s">
        <v>995</v>
      </c>
      <c r="G40" s="5" t="s">
        <v>867</v>
      </c>
      <c r="J40" s="5" t="s">
        <v>1099</v>
      </c>
    </row>
    <row r="41" spans="1:10">
      <c r="A41" s="5">
        <v>40</v>
      </c>
      <c r="B41" s="5" t="s">
        <v>855</v>
      </c>
      <c r="C41" s="5" t="s">
        <v>93</v>
      </c>
      <c r="D41" s="5" t="s">
        <v>996</v>
      </c>
      <c r="E41" s="5" t="s">
        <v>997</v>
      </c>
      <c r="F41" s="5" t="s">
        <v>998</v>
      </c>
      <c r="G41" s="5" t="s">
        <v>911</v>
      </c>
      <c r="J41" s="5" t="s">
        <v>1099</v>
      </c>
    </row>
    <row r="42" spans="1:10">
      <c r="A42" s="5">
        <v>41</v>
      </c>
      <c r="B42" s="5" t="s">
        <v>855</v>
      </c>
      <c r="C42" s="5" t="s">
        <v>93</v>
      </c>
      <c r="D42" s="5" t="s">
        <v>999</v>
      </c>
      <c r="E42" s="5" t="s">
        <v>1000</v>
      </c>
      <c r="F42" s="5" t="s">
        <v>1001</v>
      </c>
      <c r="G42" s="5" t="s">
        <v>1002</v>
      </c>
      <c r="J42" s="5" t="s">
        <v>1099</v>
      </c>
    </row>
    <row r="43" spans="1:10">
      <c r="A43" s="5">
        <v>42</v>
      </c>
      <c r="B43" s="5" t="s">
        <v>855</v>
      </c>
      <c r="C43" s="5" t="s">
        <v>93</v>
      </c>
      <c r="D43" s="5" t="s">
        <v>1003</v>
      </c>
      <c r="E43" s="5" t="s">
        <v>1004</v>
      </c>
      <c r="F43" s="5" t="s">
        <v>1005</v>
      </c>
      <c r="G43" s="5" t="s">
        <v>867</v>
      </c>
      <c r="H43" s="5" t="s">
        <v>1006</v>
      </c>
      <c r="J43" s="5" t="s">
        <v>1099</v>
      </c>
    </row>
    <row r="44" spans="1:10">
      <c r="A44" s="5">
        <v>43</v>
      </c>
      <c r="B44" s="5" t="s">
        <v>855</v>
      </c>
      <c r="C44" s="5" t="s">
        <v>93</v>
      </c>
      <c r="D44" s="5" t="s">
        <v>1007</v>
      </c>
      <c r="E44" s="5" t="s">
        <v>1008</v>
      </c>
      <c r="F44" s="5" t="s">
        <v>1009</v>
      </c>
      <c r="G44" s="5" t="s">
        <v>950</v>
      </c>
      <c r="H44" s="5" t="s">
        <v>1010</v>
      </c>
      <c r="J44" s="5" t="s">
        <v>1099</v>
      </c>
    </row>
    <row r="45" spans="1:10">
      <c r="A45" s="5">
        <v>44</v>
      </c>
      <c r="B45" s="5" t="s">
        <v>855</v>
      </c>
      <c r="C45" s="5" t="s">
        <v>93</v>
      </c>
      <c r="D45" s="5" t="s">
        <v>1011</v>
      </c>
      <c r="E45" s="5" t="s">
        <v>1012</v>
      </c>
      <c r="F45" s="5" t="s">
        <v>1013</v>
      </c>
      <c r="G45" s="5" t="s">
        <v>867</v>
      </c>
      <c r="J45" s="5" t="s">
        <v>1099</v>
      </c>
    </row>
    <row r="46" spans="1:10">
      <c r="A46" s="5">
        <v>45</v>
      </c>
      <c r="B46" s="5" t="s">
        <v>855</v>
      </c>
      <c r="C46" s="5" t="s">
        <v>93</v>
      </c>
      <c r="D46" s="5" t="s">
        <v>1014</v>
      </c>
      <c r="E46" s="5" t="s">
        <v>1015</v>
      </c>
      <c r="F46" s="5" t="s">
        <v>1016</v>
      </c>
      <c r="G46" s="5" t="s">
        <v>1017</v>
      </c>
      <c r="H46" s="5" t="s">
        <v>1018</v>
      </c>
      <c r="J46" s="5" t="s">
        <v>1099</v>
      </c>
    </row>
    <row r="47" spans="1:10">
      <c r="A47" s="5">
        <v>46</v>
      </c>
      <c r="B47" s="5" t="s">
        <v>855</v>
      </c>
      <c r="C47" s="5" t="s">
        <v>93</v>
      </c>
      <c r="D47" s="5" t="s">
        <v>1019</v>
      </c>
      <c r="E47" s="5" t="s">
        <v>1020</v>
      </c>
      <c r="F47" s="5" t="s">
        <v>1021</v>
      </c>
      <c r="G47" s="5" t="s">
        <v>1022</v>
      </c>
      <c r="H47" s="5" t="s">
        <v>1023</v>
      </c>
      <c r="J47" s="5" t="s">
        <v>1099</v>
      </c>
    </row>
    <row r="48" spans="1:10">
      <c r="A48" s="5">
        <v>47</v>
      </c>
      <c r="B48" s="5" t="s">
        <v>855</v>
      </c>
      <c r="C48" s="5" t="s">
        <v>93</v>
      </c>
      <c r="D48" s="5" t="s">
        <v>1024</v>
      </c>
      <c r="E48" s="5" t="s">
        <v>1025</v>
      </c>
      <c r="F48" s="5" t="s">
        <v>1026</v>
      </c>
      <c r="G48" s="5" t="s">
        <v>1027</v>
      </c>
      <c r="J48" s="5" t="s">
        <v>1099</v>
      </c>
    </row>
    <row r="49" spans="1:10">
      <c r="A49" s="5">
        <v>48</v>
      </c>
      <c r="B49" s="5" t="s">
        <v>855</v>
      </c>
      <c r="C49" s="5" t="s">
        <v>93</v>
      </c>
      <c r="D49" s="5" t="s">
        <v>1028</v>
      </c>
      <c r="E49" s="5" t="s">
        <v>1029</v>
      </c>
      <c r="F49" s="5" t="s">
        <v>1030</v>
      </c>
      <c r="G49" s="5" t="s">
        <v>867</v>
      </c>
      <c r="J49" s="5" t="s">
        <v>1099</v>
      </c>
    </row>
    <row r="50" spans="1:10">
      <c r="A50" s="5">
        <v>49</v>
      </c>
      <c r="B50" s="5" t="s">
        <v>855</v>
      </c>
      <c r="C50" s="5" t="s">
        <v>93</v>
      </c>
      <c r="D50" s="5" t="s">
        <v>1031</v>
      </c>
      <c r="E50" s="5" t="s">
        <v>1032</v>
      </c>
      <c r="F50" s="5" t="s">
        <v>1033</v>
      </c>
      <c r="G50" s="5" t="s">
        <v>867</v>
      </c>
      <c r="J50" s="5" t="s">
        <v>1099</v>
      </c>
    </row>
    <row r="51" spans="1:10">
      <c r="A51" s="5">
        <v>50</v>
      </c>
      <c r="B51" s="5" t="s">
        <v>855</v>
      </c>
      <c r="C51" s="5" t="s">
        <v>93</v>
      </c>
      <c r="D51" s="5" t="s">
        <v>1034</v>
      </c>
      <c r="E51" s="5" t="s">
        <v>1035</v>
      </c>
      <c r="F51" s="5" t="s">
        <v>1036</v>
      </c>
      <c r="G51" s="5" t="s">
        <v>1037</v>
      </c>
      <c r="H51" s="5" t="s">
        <v>1038</v>
      </c>
      <c r="J51" s="5" t="s">
        <v>1099</v>
      </c>
    </row>
    <row r="52" spans="1:10">
      <c r="A52" s="5">
        <v>51</v>
      </c>
      <c r="B52" s="5" t="s">
        <v>855</v>
      </c>
      <c r="C52" s="5" t="s">
        <v>93</v>
      </c>
      <c r="D52" s="5" t="s">
        <v>1039</v>
      </c>
      <c r="E52" s="5" t="s">
        <v>1040</v>
      </c>
      <c r="F52" s="5" t="s">
        <v>1041</v>
      </c>
      <c r="G52" s="5" t="s">
        <v>950</v>
      </c>
      <c r="J52" s="5" t="s">
        <v>1099</v>
      </c>
    </row>
    <row r="53" spans="1:10">
      <c r="A53" s="5">
        <v>52</v>
      </c>
      <c r="B53" s="5" t="s">
        <v>855</v>
      </c>
      <c r="C53" s="5" t="s">
        <v>93</v>
      </c>
      <c r="D53" s="5" t="s">
        <v>1042</v>
      </c>
      <c r="E53" s="5" t="s">
        <v>1043</v>
      </c>
      <c r="F53" s="5" t="s">
        <v>1044</v>
      </c>
      <c r="G53" s="5" t="s">
        <v>955</v>
      </c>
      <c r="J53" s="5" t="s">
        <v>1099</v>
      </c>
    </row>
    <row r="54" spans="1:10">
      <c r="A54" s="5">
        <v>53</v>
      </c>
      <c r="B54" s="5" t="s">
        <v>855</v>
      </c>
      <c r="C54" s="5" t="s">
        <v>93</v>
      </c>
      <c r="D54" s="5" t="s">
        <v>1170</v>
      </c>
      <c r="E54" s="5" t="s">
        <v>1171</v>
      </c>
      <c r="F54" s="5" t="s">
        <v>1172</v>
      </c>
      <c r="G54" s="5" t="s">
        <v>950</v>
      </c>
      <c r="H54" s="5" t="s">
        <v>1173</v>
      </c>
      <c r="J54" s="5" t="s">
        <v>1099</v>
      </c>
    </row>
    <row r="55" spans="1:10">
      <c r="A55" s="5">
        <v>54</v>
      </c>
      <c r="B55" s="5" t="s">
        <v>855</v>
      </c>
      <c r="C55" s="5" t="s">
        <v>93</v>
      </c>
      <c r="D55" s="5" t="s">
        <v>1045</v>
      </c>
      <c r="E55" s="5" t="s">
        <v>1046</v>
      </c>
      <c r="F55" s="5" t="s">
        <v>1047</v>
      </c>
      <c r="G55" s="5" t="s">
        <v>966</v>
      </c>
      <c r="H55" s="5" t="s">
        <v>1048</v>
      </c>
      <c r="J55" s="5" t="s">
        <v>1099</v>
      </c>
    </row>
    <row r="56" spans="1:10">
      <c r="A56" s="5">
        <v>55</v>
      </c>
      <c r="B56" s="5" t="s">
        <v>855</v>
      </c>
      <c r="C56" s="5" t="s">
        <v>93</v>
      </c>
      <c r="D56" s="5" t="s">
        <v>1049</v>
      </c>
      <c r="E56" s="5" t="s">
        <v>1050</v>
      </c>
      <c r="F56" s="5" t="s">
        <v>1051</v>
      </c>
      <c r="G56" s="5" t="s">
        <v>1037</v>
      </c>
      <c r="J56" s="5" t="s">
        <v>1099</v>
      </c>
    </row>
    <row r="57" spans="1:10">
      <c r="A57" s="5">
        <v>56</v>
      </c>
      <c r="B57" s="5" t="s">
        <v>855</v>
      </c>
      <c r="C57" s="5" t="s">
        <v>93</v>
      </c>
      <c r="D57" s="5" t="s">
        <v>1052</v>
      </c>
      <c r="E57" s="5" t="s">
        <v>1053</v>
      </c>
      <c r="F57" s="5" t="s">
        <v>1054</v>
      </c>
      <c r="G57" s="5" t="s">
        <v>1055</v>
      </c>
      <c r="H57" s="5" t="s">
        <v>1056</v>
      </c>
      <c r="J57" s="5" t="s">
        <v>1099</v>
      </c>
    </row>
    <row r="58" spans="1:10">
      <c r="A58" s="5">
        <v>57</v>
      </c>
      <c r="B58" s="5" t="s">
        <v>855</v>
      </c>
      <c r="C58" s="5" t="s">
        <v>93</v>
      </c>
      <c r="D58" s="5" t="s">
        <v>1057</v>
      </c>
      <c r="E58" s="5" t="s">
        <v>1058</v>
      </c>
      <c r="F58" s="5" t="s">
        <v>1059</v>
      </c>
      <c r="G58" s="5" t="s">
        <v>1060</v>
      </c>
      <c r="J58" s="5" t="s">
        <v>1099</v>
      </c>
    </row>
    <row r="59" spans="1:10">
      <c r="A59" s="5">
        <v>58</v>
      </c>
      <c r="B59" s="5" t="s">
        <v>855</v>
      </c>
      <c r="C59" s="5" t="s">
        <v>93</v>
      </c>
      <c r="D59" s="5" t="s">
        <v>1061</v>
      </c>
      <c r="E59" s="5" t="s">
        <v>1062</v>
      </c>
      <c r="F59" s="5" t="s">
        <v>1063</v>
      </c>
      <c r="G59" s="5" t="s">
        <v>902</v>
      </c>
      <c r="J59" s="5" t="s">
        <v>1099</v>
      </c>
    </row>
    <row r="60" spans="1:10">
      <c r="A60" s="5">
        <v>59</v>
      </c>
      <c r="B60" s="5" t="s">
        <v>855</v>
      </c>
      <c r="C60" s="5" t="s">
        <v>93</v>
      </c>
      <c r="D60" s="5" t="s">
        <v>1064</v>
      </c>
      <c r="E60" s="5" t="s">
        <v>1065</v>
      </c>
      <c r="F60" s="5" t="s">
        <v>1066</v>
      </c>
      <c r="G60" s="5" t="s">
        <v>871</v>
      </c>
      <c r="J60" s="5" t="s">
        <v>1099</v>
      </c>
    </row>
    <row r="61" spans="1:10">
      <c r="A61" s="5">
        <v>60</v>
      </c>
      <c r="B61" s="5" t="s">
        <v>855</v>
      </c>
      <c r="C61" s="5" t="s">
        <v>93</v>
      </c>
      <c r="D61" s="5" t="s">
        <v>1067</v>
      </c>
      <c r="E61" s="5" t="s">
        <v>1068</v>
      </c>
      <c r="F61" s="5" t="s">
        <v>1069</v>
      </c>
      <c r="G61" s="5" t="s">
        <v>1070</v>
      </c>
      <c r="H61" s="5" t="s">
        <v>1071</v>
      </c>
      <c r="J61" s="5" t="s">
        <v>1099</v>
      </c>
    </row>
    <row r="62" spans="1:10">
      <c r="A62" s="5">
        <v>61</v>
      </c>
      <c r="B62" s="5" t="s">
        <v>855</v>
      </c>
      <c r="C62" s="5" t="s">
        <v>93</v>
      </c>
      <c r="D62" s="5" t="s">
        <v>1072</v>
      </c>
      <c r="E62" s="5" t="s">
        <v>1073</v>
      </c>
      <c r="F62" s="5" t="s">
        <v>1021</v>
      </c>
      <c r="G62" s="5" t="s">
        <v>1074</v>
      </c>
      <c r="J62" s="5" t="s">
        <v>1099</v>
      </c>
    </row>
    <row r="63" spans="1:10">
      <c r="A63" s="5">
        <v>62</v>
      </c>
      <c r="B63" s="5" t="s">
        <v>855</v>
      </c>
      <c r="C63" s="5" t="s">
        <v>93</v>
      </c>
      <c r="D63" s="5" t="s">
        <v>1075</v>
      </c>
      <c r="E63" s="5" t="s">
        <v>1076</v>
      </c>
      <c r="F63" s="5" t="s">
        <v>1077</v>
      </c>
      <c r="G63" s="5" t="s">
        <v>871</v>
      </c>
      <c r="J63" s="5" t="s">
        <v>1099</v>
      </c>
    </row>
    <row r="64" spans="1:10">
      <c r="A64" s="5">
        <v>63</v>
      </c>
      <c r="B64" s="5" t="s">
        <v>855</v>
      </c>
      <c r="C64" s="5" t="s">
        <v>93</v>
      </c>
      <c r="D64" s="5" t="s">
        <v>1078</v>
      </c>
      <c r="E64" s="5" t="s">
        <v>1079</v>
      </c>
      <c r="F64" s="5" t="s">
        <v>1069</v>
      </c>
      <c r="G64" s="5" t="s">
        <v>1080</v>
      </c>
      <c r="H64" s="5" t="s">
        <v>1081</v>
      </c>
      <c r="J64" s="5" t="s">
        <v>1099</v>
      </c>
    </row>
    <row r="65" spans="1:10">
      <c r="A65" s="5">
        <v>64</v>
      </c>
      <c r="B65" s="5" t="s">
        <v>855</v>
      </c>
      <c r="C65" s="5" t="s">
        <v>93</v>
      </c>
      <c r="D65" s="5" t="s">
        <v>1082</v>
      </c>
      <c r="E65" s="5" t="s">
        <v>1083</v>
      </c>
      <c r="F65" s="5" t="s">
        <v>1084</v>
      </c>
      <c r="G65" s="5" t="s">
        <v>1085</v>
      </c>
      <c r="J65" s="5" t="s">
        <v>1099</v>
      </c>
    </row>
    <row r="66" spans="1:10">
      <c r="A66" s="5">
        <v>65</v>
      </c>
      <c r="B66" s="5" t="s">
        <v>855</v>
      </c>
      <c r="C66" s="5" t="s">
        <v>93</v>
      </c>
      <c r="D66" s="5" t="s">
        <v>1086</v>
      </c>
      <c r="E66" s="5" t="s">
        <v>1087</v>
      </c>
      <c r="F66" s="5" t="s">
        <v>1088</v>
      </c>
      <c r="G66" s="5" t="s">
        <v>1089</v>
      </c>
      <c r="H66" s="5" t="s">
        <v>1090</v>
      </c>
      <c r="J66" s="5" t="s">
        <v>1099</v>
      </c>
    </row>
    <row r="67" spans="1:10">
      <c r="A67" s="5">
        <v>66</v>
      </c>
      <c r="B67" s="5" t="s">
        <v>855</v>
      </c>
      <c r="C67" s="5" t="s">
        <v>93</v>
      </c>
      <c r="D67" s="5" t="s">
        <v>1093</v>
      </c>
      <c r="E67" s="5" t="s">
        <v>1094</v>
      </c>
      <c r="F67" s="5" t="s">
        <v>1095</v>
      </c>
      <c r="G67" s="5" t="s">
        <v>867</v>
      </c>
      <c r="J67" s="5" t="s">
        <v>1099</v>
      </c>
    </row>
    <row r="68" spans="1:10">
      <c r="A68" s="5">
        <v>67</v>
      </c>
      <c r="B68" s="5" t="s">
        <v>855</v>
      </c>
      <c r="C68" s="5" t="s">
        <v>93</v>
      </c>
      <c r="D68" s="5" t="s">
        <v>1096</v>
      </c>
      <c r="E68" s="5" t="s">
        <v>1097</v>
      </c>
      <c r="F68" s="5" t="s">
        <v>1098</v>
      </c>
      <c r="G68" s="5" t="s">
        <v>1027</v>
      </c>
      <c r="J68" s="5" t="s">
        <v>1099</v>
      </c>
    </row>
  </sheetData>
  <sheetProtection formatColumns="0" formatRows="0"/>
  <phoneticPr fontId="9"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3"/>
  </cols>
  <sheetData/>
  <phoneticPr fontId="9"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RowHeight="12.75"/>
  <cols>
    <col min="1" max="16384" width="9.140625" style="51"/>
  </cols>
  <sheetData/>
  <sheetProtection formatColumns="0" formatRows="0"/>
  <phoneticPr fontId="9"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0"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9" type="noConvers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21"/>
  </cols>
  <sheetData>
    <row r="1" spans="1:1">
      <c r="A1" s="183"/>
    </row>
  </sheetData>
  <phoneticPr fontId="9"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37"/>
  <sheetViews>
    <sheetView showGridLines="0" zoomScaleNormal="100" workbookViewId="0"/>
  </sheetViews>
  <sheetFormatPr defaultRowHeight="11.25"/>
  <cols>
    <col min="1" max="1" width="9.140625" style="1064"/>
  </cols>
  <sheetData>
    <row r="1" spans="1:4">
      <c r="A1" s="1064" t="s">
        <v>831</v>
      </c>
      <c r="B1" t="s">
        <v>490</v>
      </c>
      <c r="C1" t="s">
        <v>491</v>
      </c>
      <c r="D1" t="s">
        <v>830</v>
      </c>
    </row>
    <row r="2" spans="1:4">
      <c r="A2" s="1064">
        <v>1</v>
      </c>
      <c r="B2" t="s">
        <v>758</v>
      </c>
      <c r="C2" t="s">
        <v>758</v>
      </c>
      <c r="D2" t="s">
        <v>759</v>
      </c>
    </row>
    <row r="3" spans="1:4">
      <c r="A3" s="1064">
        <v>2</v>
      </c>
      <c r="B3" t="s">
        <v>760</v>
      </c>
      <c r="C3" t="s">
        <v>760</v>
      </c>
      <c r="D3" t="s">
        <v>761</v>
      </c>
    </row>
    <row r="4" spans="1:4">
      <c r="A4" s="1064">
        <v>3</v>
      </c>
      <c r="B4" t="s">
        <v>762</v>
      </c>
      <c r="C4" t="s">
        <v>762</v>
      </c>
      <c r="D4" t="s">
        <v>763</v>
      </c>
    </row>
    <row r="5" spans="1:4">
      <c r="A5" s="1064">
        <v>4</v>
      </c>
      <c r="B5" t="s">
        <v>764</v>
      </c>
      <c r="C5" t="s">
        <v>764</v>
      </c>
      <c r="D5" t="s">
        <v>765</v>
      </c>
    </row>
    <row r="6" spans="1:4">
      <c r="A6" s="1064">
        <v>5</v>
      </c>
      <c r="B6" t="s">
        <v>766</v>
      </c>
      <c r="C6" t="s">
        <v>766</v>
      </c>
      <c r="D6" t="s">
        <v>767</v>
      </c>
    </row>
    <row r="7" spans="1:4">
      <c r="A7" s="1064">
        <v>6</v>
      </c>
      <c r="B7" t="s">
        <v>768</v>
      </c>
      <c r="C7" t="s">
        <v>770</v>
      </c>
      <c r="D7" t="s">
        <v>771</v>
      </c>
    </row>
    <row r="8" spans="1:4">
      <c r="A8" s="1064">
        <v>7</v>
      </c>
      <c r="B8" t="s">
        <v>768</v>
      </c>
      <c r="C8" t="s">
        <v>772</v>
      </c>
      <c r="D8" t="s">
        <v>773</v>
      </c>
    </row>
    <row r="9" spans="1:4">
      <c r="A9" s="1064">
        <v>8</v>
      </c>
      <c r="B9" t="s">
        <v>768</v>
      </c>
      <c r="C9" t="s">
        <v>774</v>
      </c>
      <c r="D9" t="s">
        <v>775</v>
      </c>
    </row>
    <row r="10" spans="1:4">
      <c r="A10" s="1064">
        <v>9</v>
      </c>
      <c r="B10" t="s">
        <v>768</v>
      </c>
      <c r="C10" t="s">
        <v>768</v>
      </c>
      <c r="D10" t="s">
        <v>769</v>
      </c>
    </row>
    <row r="11" spans="1:4">
      <c r="A11" s="1064">
        <v>10</v>
      </c>
      <c r="B11" t="s">
        <v>768</v>
      </c>
      <c r="C11" t="s">
        <v>776</v>
      </c>
      <c r="D11" t="s">
        <v>777</v>
      </c>
    </row>
    <row r="12" spans="1:4">
      <c r="A12" s="1064">
        <v>11</v>
      </c>
      <c r="B12" t="s">
        <v>778</v>
      </c>
      <c r="C12" t="s">
        <v>778</v>
      </c>
      <c r="D12" t="s">
        <v>779</v>
      </c>
    </row>
    <row r="13" spans="1:4">
      <c r="A13" s="1064">
        <v>12</v>
      </c>
      <c r="B13" t="s">
        <v>780</v>
      </c>
      <c r="C13" t="s">
        <v>780</v>
      </c>
      <c r="D13" t="s">
        <v>781</v>
      </c>
    </row>
    <row r="14" spans="1:4">
      <c r="A14" s="1064">
        <v>13</v>
      </c>
      <c r="B14" t="s">
        <v>780</v>
      </c>
      <c r="C14" t="s">
        <v>782</v>
      </c>
      <c r="D14" t="s">
        <v>783</v>
      </c>
    </row>
    <row r="15" spans="1:4">
      <c r="A15" s="1064">
        <v>14</v>
      </c>
      <c r="B15" t="s">
        <v>780</v>
      </c>
      <c r="C15" t="s">
        <v>784</v>
      </c>
      <c r="D15" t="s">
        <v>785</v>
      </c>
    </row>
    <row r="16" spans="1:4">
      <c r="A16" s="1064">
        <v>15</v>
      </c>
      <c r="B16" t="s">
        <v>780</v>
      </c>
      <c r="C16" t="s">
        <v>786</v>
      </c>
      <c r="D16" t="s">
        <v>787</v>
      </c>
    </row>
    <row r="17" spans="1:4">
      <c r="A17" s="1064">
        <v>16</v>
      </c>
      <c r="B17" t="s">
        <v>780</v>
      </c>
      <c r="C17" t="s">
        <v>788</v>
      </c>
      <c r="D17" t="s">
        <v>789</v>
      </c>
    </row>
    <row r="18" spans="1:4">
      <c r="A18" s="1064">
        <v>17</v>
      </c>
      <c r="B18" t="s">
        <v>780</v>
      </c>
      <c r="C18" t="s">
        <v>790</v>
      </c>
      <c r="D18" t="s">
        <v>791</v>
      </c>
    </row>
    <row r="19" spans="1:4">
      <c r="A19" s="1064">
        <v>18</v>
      </c>
      <c r="B19" t="s">
        <v>780</v>
      </c>
      <c r="C19" t="s">
        <v>792</v>
      </c>
      <c r="D19" t="s">
        <v>793</v>
      </c>
    </row>
    <row r="20" spans="1:4">
      <c r="A20" s="1064">
        <v>19</v>
      </c>
      <c r="B20" t="s">
        <v>780</v>
      </c>
      <c r="C20" t="s">
        <v>794</v>
      </c>
      <c r="D20" t="s">
        <v>795</v>
      </c>
    </row>
    <row r="21" spans="1:4">
      <c r="A21" s="1064">
        <v>20</v>
      </c>
      <c r="B21" t="s">
        <v>780</v>
      </c>
      <c r="C21" t="s">
        <v>796</v>
      </c>
      <c r="D21" t="s">
        <v>797</v>
      </c>
    </row>
    <row r="22" spans="1:4">
      <c r="A22" s="1064">
        <v>21</v>
      </c>
      <c r="B22" t="s">
        <v>780</v>
      </c>
      <c r="C22" t="s">
        <v>798</v>
      </c>
      <c r="D22" t="s">
        <v>799</v>
      </c>
    </row>
    <row r="23" spans="1:4">
      <c r="A23" s="1064">
        <v>22</v>
      </c>
      <c r="B23" t="s">
        <v>780</v>
      </c>
      <c r="C23" t="s">
        <v>800</v>
      </c>
      <c r="D23" t="s">
        <v>801</v>
      </c>
    </row>
    <row r="24" spans="1:4">
      <c r="A24" s="1064">
        <v>23</v>
      </c>
      <c r="B24" t="s">
        <v>780</v>
      </c>
      <c r="C24" t="s">
        <v>802</v>
      </c>
      <c r="D24" t="s">
        <v>803</v>
      </c>
    </row>
    <row r="25" spans="1:4">
      <c r="A25" s="1064">
        <v>24</v>
      </c>
      <c r="B25" t="s">
        <v>804</v>
      </c>
      <c r="C25" t="s">
        <v>804</v>
      </c>
      <c r="D25" t="s">
        <v>805</v>
      </c>
    </row>
    <row r="26" spans="1:4">
      <c r="A26" s="1064">
        <v>25</v>
      </c>
      <c r="B26" t="s">
        <v>804</v>
      </c>
      <c r="C26" t="s">
        <v>806</v>
      </c>
      <c r="D26" t="s">
        <v>807</v>
      </c>
    </row>
    <row r="27" spans="1:4">
      <c r="A27" s="1064">
        <v>26</v>
      </c>
      <c r="B27" t="s">
        <v>804</v>
      </c>
      <c r="C27" t="s">
        <v>808</v>
      </c>
      <c r="D27" t="s">
        <v>809</v>
      </c>
    </row>
    <row r="28" spans="1:4">
      <c r="A28" s="1064">
        <v>27</v>
      </c>
      <c r="B28" t="s">
        <v>810</v>
      </c>
      <c r="C28" t="s">
        <v>810</v>
      </c>
      <c r="D28" t="s">
        <v>811</v>
      </c>
    </row>
    <row r="29" spans="1:4">
      <c r="A29" s="1064">
        <v>28</v>
      </c>
      <c r="B29" t="s">
        <v>812</v>
      </c>
      <c r="C29" t="s">
        <v>814</v>
      </c>
      <c r="D29" t="s">
        <v>815</v>
      </c>
    </row>
    <row r="30" spans="1:4">
      <c r="A30" s="1064">
        <v>29</v>
      </c>
      <c r="B30" t="s">
        <v>812</v>
      </c>
      <c r="C30" t="s">
        <v>816</v>
      </c>
      <c r="D30" t="s">
        <v>817</v>
      </c>
    </row>
    <row r="31" spans="1:4">
      <c r="A31" s="1064">
        <v>30</v>
      </c>
      <c r="B31" t="s">
        <v>812</v>
      </c>
      <c r="C31" t="s">
        <v>812</v>
      </c>
      <c r="D31" t="s">
        <v>813</v>
      </c>
    </row>
    <row r="32" spans="1:4">
      <c r="A32" s="1064">
        <v>31</v>
      </c>
      <c r="B32" t="s">
        <v>818</v>
      </c>
      <c r="C32" t="s">
        <v>818</v>
      </c>
      <c r="D32" t="s">
        <v>819</v>
      </c>
    </row>
    <row r="33" spans="1:4">
      <c r="A33" s="1064">
        <v>32</v>
      </c>
      <c r="B33" t="s">
        <v>820</v>
      </c>
      <c r="C33" t="s">
        <v>820</v>
      </c>
      <c r="D33" t="s">
        <v>821</v>
      </c>
    </row>
    <row r="34" spans="1:4">
      <c r="A34" s="1064">
        <v>33</v>
      </c>
      <c r="B34" t="s">
        <v>822</v>
      </c>
      <c r="C34" t="s">
        <v>822</v>
      </c>
      <c r="D34" t="s">
        <v>823</v>
      </c>
    </row>
    <row r="35" spans="1:4">
      <c r="A35" s="1064">
        <v>34</v>
      </c>
      <c r="B35" t="s">
        <v>824</v>
      </c>
      <c r="C35" t="s">
        <v>824</v>
      </c>
      <c r="D35" t="s">
        <v>825</v>
      </c>
    </row>
    <row r="36" spans="1:4">
      <c r="A36" s="1064">
        <v>35</v>
      </c>
      <c r="B36" t="s">
        <v>826</v>
      </c>
      <c r="C36" t="s">
        <v>826</v>
      </c>
      <c r="D36" t="s">
        <v>827</v>
      </c>
    </row>
    <row r="37" spans="1:4">
      <c r="A37" s="1064">
        <v>36</v>
      </c>
      <c r="B37" t="s">
        <v>828</v>
      </c>
      <c r="C37" t="s">
        <v>828</v>
      </c>
      <c r="D37" t="s">
        <v>829</v>
      </c>
    </row>
  </sheetData>
  <phoneticPr fontId="9" type="noConversion"/>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RowHeight="11.25"/>
  <cols>
    <col min="1" max="1" width="3.7109375" style="40" customWidth="1"/>
    <col min="2" max="2" width="90.7109375" style="40" customWidth="1"/>
    <col min="3" max="16384" width="9.140625" style="40"/>
  </cols>
  <sheetData>
    <row r="1" spans="2:4">
      <c r="B1" s="48" t="s">
        <v>58</v>
      </c>
    </row>
    <row r="2" spans="2:4" ht="90">
      <c r="B2" s="50" t="s">
        <v>479</v>
      </c>
    </row>
    <row r="3" spans="2:4" ht="67.5">
      <c r="B3" s="50" t="s">
        <v>388</v>
      </c>
    </row>
    <row r="4" spans="2:4" ht="33.75">
      <c r="B4" s="50" t="s">
        <v>574</v>
      </c>
    </row>
    <row r="5" spans="2:4">
      <c r="B5" s="50" t="s">
        <v>221</v>
      </c>
    </row>
    <row r="6" spans="2:4" ht="22.5">
      <c r="B6" s="50" t="s">
        <v>265</v>
      </c>
    </row>
    <row r="7" spans="2:4" ht="22.5">
      <c r="B7" s="50" t="s">
        <v>266</v>
      </c>
    </row>
    <row r="8" spans="2:4" ht="22.5">
      <c r="B8" s="50" t="s">
        <v>267</v>
      </c>
    </row>
    <row r="9" spans="2:4" ht="22.5">
      <c r="B9" s="50" t="s">
        <v>480</v>
      </c>
    </row>
    <row r="10" spans="2:4" ht="56.25">
      <c r="B10" s="50" t="s">
        <v>669</v>
      </c>
    </row>
    <row r="11" spans="2:4" ht="12.75">
      <c r="B11" s="214" t="s">
        <v>386</v>
      </c>
    </row>
    <row r="12" spans="2:4">
      <c r="B12" s="48" t="s">
        <v>180</v>
      </c>
    </row>
    <row r="13" spans="2:4" ht="22.5">
      <c r="B13" s="50" t="s">
        <v>196</v>
      </c>
    </row>
    <row r="14" spans="2:4" ht="67.5">
      <c r="B14" s="50" t="s">
        <v>249</v>
      </c>
    </row>
    <row r="15" spans="2:4" ht="22.5">
      <c r="B15" s="50" t="s">
        <v>229</v>
      </c>
    </row>
    <row r="16" spans="2:4">
      <c r="B16" s="48" t="s">
        <v>205</v>
      </c>
      <c r="D16" s="88"/>
    </row>
    <row r="17" spans="1:2" ht="33.75">
      <c r="B17" s="50" t="s">
        <v>263</v>
      </c>
    </row>
    <row r="18" spans="1:2" ht="33.75">
      <c r="B18" s="50" t="s">
        <v>264</v>
      </c>
    </row>
    <row r="19" spans="1:2">
      <c r="B19" s="50" t="s">
        <v>250</v>
      </c>
    </row>
    <row r="20" spans="1:2" ht="33.75">
      <c r="B20" s="50" t="s">
        <v>291</v>
      </c>
    </row>
    <row r="21" spans="1:2">
      <c r="B21" s="48" t="s">
        <v>218</v>
      </c>
    </row>
    <row r="22" spans="1:2">
      <c r="B22" s="50" t="s">
        <v>220</v>
      </c>
    </row>
    <row r="24" spans="1:2" ht="22.5">
      <c r="B24" s="216" t="s">
        <v>369</v>
      </c>
    </row>
    <row r="26" spans="1:2">
      <c r="B26" s="48" t="s">
        <v>330</v>
      </c>
    </row>
    <row r="27" spans="1:2" ht="22.5">
      <c r="B27" s="215" t="s">
        <v>457</v>
      </c>
    </row>
    <row r="28" spans="1:2" ht="56.25">
      <c r="B28" s="215" t="s">
        <v>456</v>
      </c>
    </row>
    <row r="29" spans="1:2">
      <c r="B29" s="291" t="s">
        <v>387</v>
      </c>
    </row>
    <row r="30" spans="1:2" ht="22.5">
      <c r="B30" s="215" t="s">
        <v>573</v>
      </c>
    </row>
    <row r="32" spans="1:2">
      <c r="A32" s="273"/>
      <c r="B32" s="274" t="s">
        <v>430</v>
      </c>
    </row>
    <row r="33" spans="1:2" ht="14.25">
      <c r="A33" s="275">
        <v>1</v>
      </c>
      <c r="B33" s="276" t="s">
        <v>431</v>
      </c>
    </row>
    <row r="34" spans="1:2" ht="14.25">
      <c r="A34" s="275">
        <v>2</v>
      </c>
      <c r="B34" s="276" t="s">
        <v>432</v>
      </c>
    </row>
    <row r="35" spans="1:2">
      <c r="B35" s="274" t="s">
        <v>433</v>
      </c>
    </row>
    <row r="36" spans="1:2">
      <c r="B36" s="276" t="s">
        <v>434</v>
      </c>
    </row>
  </sheetData>
  <phoneticPr fontId="9" type="noConversion"/>
  <pageMargins left="0.75" right="0.75" top="1" bottom="1" header="0.5" footer="0.5"/>
  <pageSetup paperSize="9" orientation="portrait" horizontalDpi="200" verticalDpi="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9" type="noConvers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RowHeight="11.25"/>
  <cols>
    <col min="1" max="16384" width="9.140625" style="167"/>
  </cols>
  <sheetData>
    <row r="1" spans="1:1">
      <c r="A1" s="184"/>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9"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775</vt:i4>
      </vt:variant>
    </vt:vector>
  </HeadingPairs>
  <TitlesOfParts>
    <vt:vector size="796" baseType="lpstr">
      <vt:lpstr>Инструкция</vt:lpstr>
      <vt:lpstr>Титульный</vt:lpstr>
      <vt:lpstr>Территории</vt:lpstr>
      <vt:lpstr>Перечень тарифов</vt:lpstr>
      <vt:lpstr>Форма 1.0.1 | Т-ТЭ | &gt;=25МВт</vt:lpstr>
      <vt:lpstr>Форма 4.10.2 | Т-ТЭ | &gt;=25МВт</vt:lpstr>
      <vt:lpstr>Форма 1.0.1 | Т-ТЭ | потр</vt:lpstr>
      <vt:lpstr>Форма 4.10.2 | Т-ТЭ | потр</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1.0.1 | Т-гор.вода</vt:lpstr>
      <vt:lpstr>Форма 4.10.4 | Т-гор.вода</vt:lpstr>
      <vt:lpstr>Форма 1.0.1 | Форма 4.10.1</vt:lpstr>
      <vt:lpstr>Форма 4.10.1</vt:lpstr>
      <vt:lpstr>Сведения об изменении</vt:lpstr>
      <vt:lpstr>Комментарии</vt:lpstr>
      <vt:lpstr>Проверка</vt:lpstr>
      <vt:lpstr>activity</vt:lpstr>
      <vt:lpstr>add_CS_List05_10</vt:lpstr>
      <vt:lpstr>add_CS_List05_2</vt:lpstr>
      <vt:lpstr>add_CS_List05_3</vt:lpstr>
      <vt:lpstr>add_CS_List05_3_i</vt:lpstr>
      <vt:lpstr>add_CS_List05_7</vt:lpstr>
      <vt:lpstr>add_CS_List05_9</vt:lpstr>
      <vt:lpstr>add_CT_10</vt:lpstr>
      <vt:lpstr>add_CT_2</vt:lpstr>
      <vt:lpstr>add_CT_3</vt:lpstr>
      <vt:lpstr>add_CT_3_i</vt:lpstr>
      <vt:lpstr>add_CT_7</vt:lpstr>
      <vt:lpstr>add_CT_9</vt:lpstr>
      <vt:lpstr>add_MO_10</vt:lpstr>
      <vt:lpstr>add_MO_2</vt:lpstr>
      <vt:lpstr>add_MO_3</vt:lpstr>
      <vt:lpstr>add_MO_3_i</vt:lpstr>
      <vt:lpstr>add_MO_7</vt:lpstr>
      <vt:lpstr>add_MO_9</vt:lpstr>
      <vt:lpstr>add_MO_List05_10</vt:lpstr>
      <vt:lpstr>add_MO_List05_2</vt:lpstr>
      <vt:lpstr>add_MO_List05_3</vt:lpstr>
      <vt:lpstr>add_MO_List05_3_i</vt:lpstr>
      <vt:lpstr>add_MO_List05_7</vt:lpstr>
      <vt:lpstr>add_MO_List05_9</vt:lpstr>
      <vt:lpstr>add_MR_List05_10</vt:lpstr>
      <vt:lpstr>add_MR_List05_2</vt:lpstr>
      <vt:lpstr>add_MR_List05_3</vt:lpstr>
      <vt:lpstr>add_MR_List05_3_i</vt:lpstr>
      <vt:lpstr>add_MR_List05_7</vt:lpstr>
      <vt:lpstr>add_MR_List05_9</vt:lpstr>
      <vt:lpstr>add_POST_5</vt:lpstr>
      <vt:lpstr>add_Rate_10</vt:lpstr>
      <vt:lpstr>add_Rate_2</vt:lpstr>
      <vt:lpstr>add_Rate_3</vt:lpstr>
      <vt:lpstr>add_Rate_3_i</vt:lpstr>
      <vt:lpstr>add_Rate_7</vt:lpstr>
      <vt:lpstr>add_Rate_9</vt:lpstr>
      <vt:lpstr>add_Scheme_6</vt:lpstr>
      <vt:lpstr>add_TER_List05_10</vt:lpstr>
      <vt:lpstr>add_TER_List05_2</vt:lpstr>
      <vt:lpstr>add_TER_List05_3</vt:lpstr>
      <vt:lpstr>add_TER_List05_3_i</vt:lpstr>
      <vt:lpstr>add_TER_List05_7</vt:lpstr>
      <vt:lpstr>add_TER_List05_9</vt:lpstr>
      <vt:lpstr>add_Warm_10</vt:lpstr>
      <vt:lpstr>add_Warm_2</vt:lpstr>
      <vt:lpstr>add_Warm_3</vt:lpstr>
      <vt:lpstr>add_Warm_3_i</vt:lpstr>
      <vt:lpstr>add_Warm_7</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checkCell_List13</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checkCells_List14_1</vt:lpstr>
      <vt:lpstr>checkDEfCell_List01</vt:lpstr>
      <vt:lpstr>chkGetUpdatesValue</vt:lpstr>
      <vt:lpstr>chkNoUpdatesValue</vt:lpstr>
      <vt:lpstr>code</vt:lpstr>
      <vt:lpstr>Col_5_2</vt:lpstr>
      <vt:lpstr>Component_comp</vt:lpstr>
      <vt:lpstr>connection_flag</vt:lpstr>
      <vt:lpstr>CURRENT_DATE</vt:lpstr>
      <vt:lpstr>data_List13</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et_List13_1</vt:lpstr>
      <vt:lpstr>et_List14_1_1</vt:lpstr>
      <vt:lpstr>et_List14_1_2</vt:lpstr>
      <vt:lpstr>et_List14_1_3</vt:lpstr>
      <vt:lpstr>et_List14_1_4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List13_GroundMaterials_1</vt:lpstr>
      <vt:lpstr>List13_note</vt:lpstr>
      <vt:lpstr>List14_1_Date</vt:lpstr>
      <vt:lpstr>List14_1_Date_1</vt:lpstr>
      <vt:lpstr>List14_1_DPR</vt:lpstr>
      <vt:lpstr>List14_1_flagIPR</vt:lpstr>
      <vt:lpstr>List14_1_GroundMaterials_1</vt:lpstr>
      <vt:lpstr>List14_1_hypIPR</vt:lpstr>
      <vt:lpstr>List14_1_method</vt:lpstr>
      <vt:lpstr>List14_1_note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OneRates_6</vt:lpstr>
      <vt:lpstr>OneRates_7</vt:lpstr>
      <vt:lpstr>org</vt:lpstr>
      <vt:lpstr>Org_Address</vt:lpstr>
      <vt:lpstr>ORG_END_DATE</vt:lpstr>
      <vt:lpstr>Org_main</vt:lpstr>
      <vt:lpstr>ORG_START_DATE</vt:lpstr>
      <vt:lpstr>otv_lico_name</vt:lpstr>
      <vt:lpstr>pCng_List13_1</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pDel_List13_1</vt:lpstr>
      <vt:lpstr>pDel_List14_1_1</vt:lpstr>
      <vt:lpstr>pDel_List14_1_1_2</vt:lpstr>
      <vt:lpstr>pDel_List14_1_2</vt:lpstr>
      <vt:lpstr>pDel_List14_1_2_2</vt:lpstr>
      <vt:lpstr>pDel_List14_1_3</vt:lpstr>
      <vt:lpstr>pDel_List14_1_3_2</vt:lpstr>
      <vt:lpstr>pDel_List14_1_4</vt:lpstr>
      <vt:lpstr>pDel_List14_1_4_2</vt:lpstr>
      <vt:lpstr>pDel_List14_1_5</vt:lpstr>
      <vt:lpstr>pDel_List14_1_5_2</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pIns_List13_1</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lastModifiedBy>Синельцева Елена Владимировна</cp:lastModifiedBy>
  <cp:lastPrinted>2013-08-29T08:11:20Z</cp:lastPrinted>
  <dcterms:created xsi:type="dcterms:W3CDTF">2004-05-21T07:18:45Z</dcterms:created>
  <dcterms:modified xsi:type="dcterms:W3CDTF">2025-02-03T06:29:43Z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